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o\Desktop\ŽUPANIJA\IZVRŠENJE FINANC PLANOVA\izvršenje fp 2024\"/>
    </mc:Choice>
  </mc:AlternateContent>
  <bookViews>
    <workbookView xWindow="0" yWindow="0" windowWidth="28800" windowHeight="11730" tabRatio="988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7" l="1"/>
  <c r="C126" i="7"/>
  <c r="D99" i="7"/>
  <c r="E89" i="7"/>
  <c r="D89" i="7"/>
  <c r="D88" i="7"/>
  <c r="D81" i="7"/>
  <c r="E75" i="7"/>
  <c r="D75" i="7"/>
  <c r="E70" i="7"/>
  <c r="D70" i="7"/>
  <c r="D59" i="7"/>
  <c r="E54" i="7"/>
  <c r="D54" i="7"/>
  <c r="E49" i="7"/>
  <c r="D49" i="7"/>
  <c r="E42" i="7"/>
  <c r="D42" i="7"/>
  <c r="E40" i="7"/>
  <c r="D39" i="7"/>
  <c r="E38" i="7"/>
  <c r="D32" i="7"/>
  <c r="D29" i="7" s="1"/>
  <c r="C32" i="7"/>
  <c r="E29" i="7"/>
  <c r="E21" i="7"/>
  <c r="E20" i="7" s="1"/>
  <c r="C21" i="7"/>
  <c r="D20" i="7"/>
  <c r="C20" i="7"/>
  <c r="C9" i="7" s="1"/>
  <c r="E14" i="7"/>
  <c r="D14" i="7"/>
  <c r="E13" i="7"/>
  <c r="E9" i="7" s="1"/>
  <c r="D13" i="7"/>
  <c r="D9" i="7" s="1"/>
  <c r="C13" i="7"/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4" i="8"/>
  <c r="G35" i="8"/>
  <c r="G36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2" i="8"/>
  <c r="G54" i="8"/>
  <c r="G56" i="8"/>
  <c r="G57" i="8"/>
  <c r="G58" i="8"/>
  <c r="G59" i="8"/>
  <c r="G60" i="8"/>
  <c r="G61" i="8"/>
  <c r="G62" i="8"/>
  <c r="G63" i="8"/>
  <c r="G64" i="8"/>
  <c r="G67" i="8"/>
  <c r="G68" i="8"/>
  <c r="G69" i="8"/>
  <c r="G70" i="8"/>
  <c r="G71" i="8"/>
  <c r="G72" i="8"/>
  <c r="G73" i="8"/>
  <c r="G74" i="8"/>
  <c r="G75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8" i="8"/>
  <c r="G100" i="8"/>
  <c r="G102" i="8"/>
  <c r="G103" i="8"/>
  <c r="F12" i="8"/>
  <c r="F13" i="8"/>
  <c r="F15" i="8"/>
  <c r="F17" i="8"/>
  <c r="F18" i="8"/>
  <c r="F19" i="8"/>
  <c r="F20" i="8"/>
  <c r="F22" i="8"/>
  <c r="F23" i="8"/>
  <c r="F24" i="8"/>
  <c r="F25" i="8"/>
  <c r="F32" i="8"/>
  <c r="F33" i="8"/>
  <c r="F34" i="8"/>
  <c r="F35" i="8"/>
  <c r="F36" i="8"/>
  <c r="F38" i="8"/>
  <c r="F39" i="8"/>
  <c r="F40" i="8"/>
  <c r="F41" i="8"/>
  <c r="F42" i="8"/>
  <c r="F43" i="8"/>
  <c r="F44" i="8"/>
  <c r="F48" i="8"/>
  <c r="F49" i="8"/>
  <c r="F50" i="8"/>
  <c r="F52" i="8"/>
  <c r="F53" i="8"/>
  <c r="F55" i="8"/>
  <c r="F59" i="8"/>
  <c r="F60" i="8"/>
  <c r="F61" i="8"/>
  <c r="F62" i="8"/>
  <c r="F63" i="8"/>
  <c r="F64" i="8"/>
  <c r="F69" i="8"/>
  <c r="F70" i="8"/>
  <c r="F71" i="8"/>
  <c r="F72" i="8"/>
  <c r="F73" i="8"/>
  <c r="F74" i="8"/>
  <c r="F75" i="8"/>
  <c r="F76" i="8"/>
  <c r="F81" i="8"/>
  <c r="F82" i="8"/>
  <c r="F83" i="8"/>
  <c r="F84" i="8"/>
  <c r="F85" i="8"/>
  <c r="F86" i="8"/>
  <c r="F88" i="8"/>
  <c r="F89" i="8"/>
  <c r="F90" i="8"/>
  <c r="F91" i="8"/>
  <c r="F92" i="8"/>
  <c r="F93" i="8"/>
  <c r="F94" i="8"/>
  <c r="F95" i="8"/>
  <c r="F96" i="8"/>
  <c r="F97" i="8"/>
  <c r="F98" i="8"/>
  <c r="F100" i="8"/>
  <c r="K39" i="3"/>
  <c r="K40" i="3"/>
  <c r="K41" i="3"/>
  <c r="K42" i="3"/>
  <c r="K43" i="3"/>
  <c r="K44" i="3"/>
  <c r="K45" i="3"/>
  <c r="K46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2" i="3"/>
  <c r="K73" i="3"/>
  <c r="K74" i="3"/>
  <c r="K75" i="3"/>
  <c r="K76" i="3"/>
  <c r="K78" i="3"/>
  <c r="K79" i="3"/>
  <c r="K80" i="3"/>
  <c r="K81" i="3"/>
  <c r="K83" i="3"/>
  <c r="K84" i="3"/>
  <c r="K86" i="3"/>
  <c r="K87" i="3"/>
  <c r="K88" i="3"/>
  <c r="K89" i="3"/>
  <c r="K94" i="3"/>
  <c r="K95" i="3"/>
  <c r="K96" i="3"/>
  <c r="J51" i="3"/>
  <c r="J52" i="3"/>
  <c r="J54" i="3"/>
  <c r="J55" i="3"/>
  <c r="J56" i="3"/>
  <c r="J57" i="3"/>
  <c r="J58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8" i="3"/>
  <c r="J79" i="3"/>
  <c r="J80" i="3"/>
  <c r="J81" i="3"/>
  <c r="J87" i="3"/>
  <c r="J89" i="3"/>
  <c r="J90" i="3"/>
  <c r="J91" i="3"/>
  <c r="J92" i="3"/>
  <c r="J94" i="3"/>
  <c r="J40" i="3"/>
  <c r="J41" i="3"/>
  <c r="J42" i="3"/>
  <c r="J43" i="3"/>
  <c r="J44" i="3"/>
  <c r="J45" i="3"/>
  <c r="J46" i="3"/>
  <c r="J49" i="3"/>
  <c r="J50" i="3"/>
  <c r="I90" i="3"/>
  <c r="I91" i="3"/>
  <c r="I39" i="3"/>
  <c r="I40" i="3"/>
  <c r="I48" i="3"/>
  <c r="I72" i="3"/>
  <c r="I60" i="3"/>
  <c r="I53" i="3"/>
  <c r="I49" i="3"/>
  <c r="D46" i="8"/>
  <c r="D45" i="8"/>
  <c r="D44" i="8"/>
  <c r="E39" i="8" l="1"/>
  <c r="E12" i="8"/>
  <c r="E13" i="8"/>
  <c r="C18" i="8"/>
  <c r="D25" i="8" l="1"/>
  <c r="D12" i="8" l="1"/>
  <c r="D13" i="8"/>
  <c r="G24" i="1"/>
  <c r="H12" i="1"/>
  <c r="J23" i="1" l="1"/>
  <c r="K23" i="1" s="1"/>
  <c r="K10" i="1"/>
  <c r="K13" i="1"/>
  <c r="K14" i="1"/>
  <c r="C106" i="8" l="1"/>
  <c r="C89" i="8"/>
  <c r="C82" i="8"/>
  <c r="C61" i="8"/>
  <c r="C50" i="8"/>
  <c r="C40" i="8"/>
  <c r="C13" i="8"/>
  <c r="E101" i="8"/>
  <c r="E89" i="8"/>
  <c r="D89" i="8"/>
  <c r="E70" i="8"/>
  <c r="D70" i="8"/>
  <c r="E61" i="8"/>
  <c r="D61" i="8"/>
  <c r="D82" i="8"/>
  <c r="E82" i="8"/>
  <c r="E50" i="8"/>
  <c r="D50" i="8"/>
  <c r="D56" i="8"/>
  <c r="E18" i="8"/>
  <c r="D18" i="8"/>
  <c r="D8" i="8" s="1"/>
  <c r="E32" i="8"/>
  <c r="E25" i="8" s="1"/>
  <c r="D32" i="8"/>
  <c r="E8" i="8" l="1"/>
  <c r="G8" i="8" s="1"/>
  <c r="C12" i="8"/>
  <c r="E88" i="8"/>
  <c r="D88" i="8"/>
  <c r="D40" i="8"/>
  <c r="E49" i="8"/>
  <c r="E60" i="8"/>
  <c r="E59" i="8" s="1"/>
  <c r="D60" i="8"/>
  <c r="D59" i="8" s="1"/>
  <c r="E40" i="8"/>
  <c r="I24" i="1"/>
  <c r="J24" i="1" s="1"/>
  <c r="K24" i="1" s="1"/>
  <c r="E77" i="8" l="1"/>
  <c r="G77" i="8" s="1"/>
  <c r="D77" i="8"/>
  <c r="D37" i="8" s="1"/>
  <c r="I15" i="3"/>
  <c r="H15" i="3"/>
  <c r="H12" i="3" s="1"/>
  <c r="G15" i="3"/>
  <c r="G12" i="3" s="1"/>
  <c r="G11" i="3" s="1"/>
  <c r="H60" i="3"/>
  <c r="H92" i="3"/>
  <c r="H84" i="3"/>
  <c r="H72" i="3"/>
  <c r="H40" i="3"/>
  <c r="H49" i="3"/>
  <c r="H53" i="3"/>
  <c r="G91" i="3"/>
  <c r="G90" i="3" s="1"/>
  <c r="G84" i="3"/>
  <c r="G80" i="3"/>
  <c r="G72" i="3"/>
  <c r="G60" i="3"/>
  <c r="G53" i="3"/>
  <c r="J53" i="3" s="1"/>
  <c r="G49" i="3"/>
  <c r="G45" i="3"/>
  <c r="G40" i="3" s="1"/>
  <c r="H90" i="3" l="1"/>
  <c r="K90" i="3" s="1"/>
  <c r="K92" i="3"/>
  <c r="H11" i="3"/>
  <c r="H10" i="3"/>
  <c r="E37" i="8"/>
  <c r="I12" i="3"/>
  <c r="I11" i="3" s="1"/>
  <c r="G48" i="3"/>
  <c r="H48" i="3"/>
  <c r="H39" i="3" s="1"/>
  <c r="F37" i="8" l="1"/>
  <c r="G37" i="8"/>
  <c r="G39" i="3"/>
  <c r="J39" i="3" s="1"/>
  <c r="J48" i="3"/>
  <c r="H38" i="3"/>
  <c r="K38" i="3" s="1"/>
  <c r="J14" i="3"/>
  <c r="J16" i="3"/>
  <c r="J23" i="3"/>
  <c r="J26" i="3"/>
  <c r="J29" i="3"/>
  <c r="J30" i="3"/>
  <c r="H9" i="1" l="1"/>
  <c r="J22" i="1"/>
  <c r="J10" i="1"/>
  <c r="J13" i="1"/>
  <c r="J14" i="1"/>
  <c r="I12" i="1"/>
  <c r="I9" i="1"/>
  <c r="G12" i="1"/>
  <c r="G9" i="1"/>
  <c r="I38" i="3" l="1"/>
  <c r="J12" i="1"/>
  <c r="K12" i="1"/>
  <c r="I15" i="1"/>
  <c r="J9" i="1"/>
  <c r="H15" i="1"/>
  <c r="K9" i="1"/>
  <c r="J10" i="3"/>
  <c r="G38" i="3"/>
  <c r="G15" i="1"/>
  <c r="J38" i="3" l="1"/>
  <c r="J15" i="1"/>
  <c r="C8" i="8"/>
  <c r="F8" i="8" s="1"/>
</calcChain>
</file>

<file path=xl/sharedStrings.xml><?xml version="1.0" encoding="utf-8"?>
<sst xmlns="http://schemas.openxmlformats.org/spreadsheetml/2006/main" count="514" uniqueCount="318">
  <si>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</si>
  <si>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</si>
  <si>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</si>
  <si>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</si>
  <si>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</si>
  <si>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</si>
  <si>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</si>
  <si>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</si>
  <si>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</si>
  <si>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</si>
  <si>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</si>
  <si>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</si>
  <si>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</si>
  <si>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</si>
  <si>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</si>
  <si>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</si>
  <si>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</si>
  <si>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</si>
  <si>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</si>
  <si>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</si>
  <si>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</si>
  <si>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</si>
  <si>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</si>
  <si>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</si>
  <si>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</si>
  <si>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</si>
  <si>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</si>
  <si>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</si>
  <si>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</si>
  <si>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</si>
  <si>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</si>
  <si>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</si>
  <si>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</si>
  <si>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</si>
  <si>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</si>
  <si>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</si>
  <si>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</si>
  <si>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</si>
  <si>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</si>
  <si>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</si>
  <si>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</si>
  <si>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</si>
  <si>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</si>
  <si>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</si>
  <si>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</si>
  <si>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</si>
  <si>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</si>
  <si>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</si>
  <si>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</si>
  <si>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</si>
  <si>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</si>
  <si>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</si>
  <si>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</si>
  <si>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</si>
  <si>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</si>
  <si>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</si>
  <si>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</si>
  <si>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</si>
  <si>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</si>
  <si>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</si>
  <si>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</si>
  <si>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</si>
  <si>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</si>
  <si>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</si>
  <si>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</si>
  <si>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</si>
  <si>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</si>
  <si>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</si>
  <si>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</si>
  <si>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</si>
  <si>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</si>
  <si>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</si>
  <si>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</si>
  <si>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</si>
  <si>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</si>
  <si>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</si>
  <si>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UKUPNO PRIHODI</t>
  </si>
  <si>
    <t>Pomoći od izvanproračunskih korisnika</t>
  </si>
  <si>
    <t>Tekuće pomoći od izvanprorač.korisnika</t>
  </si>
  <si>
    <t>Pomoći pror. Korisn. Iz pror. koji im nije nadležan</t>
  </si>
  <si>
    <t>Tekuće pomoći iz državnog proračuna korisn pr. JLP(R)S</t>
  </si>
  <si>
    <t>Prihodi od imovine</t>
  </si>
  <si>
    <t>Prihodi od financ. imovine</t>
  </si>
  <si>
    <t>Kamate na or. Sredstva i depozite po viđenju</t>
  </si>
  <si>
    <t>Prihodi po posebnim propisima</t>
  </si>
  <si>
    <t>Ostali nespomenuti prihodi</t>
  </si>
  <si>
    <t>Prihodi od pruženih usluga</t>
  </si>
  <si>
    <t>Ostali rashodi za zaposlene</t>
  </si>
  <si>
    <t>Doprinosi na plaće</t>
  </si>
  <si>
    <t>Doprinosi za obvezno zdr. Osiguranje</t>
  </si>
  <si>
    <t>'Doprinosi za obvezno osiguranje u slučaju nezaposl.</t>
  </si>
  <si>
    <t xml:space="preserve">Naknada za prijevoz, za rad </t>
  </si>
  <si>
    <t>Stručno usavršavanje zaposlenika</t>
  </si>
  <si>
    <t>Rashodi za materijal i energiju</t>
  </si>
  <si>
    <t>Uredski mat. i ostali mat. rashodi</t>
  </si>
  <si>
    <t>Materijal i sirovine</t>
  </si>
  <si>
    <t>Energija</t>
  </si>
  <si>
    <t>Mat.i dijelovi za tekuće i invest. Ulaganje</t>
  </si>
  <si>
    <t>Sitni inventar i auto gume</t>
  </si>
  <si>
    <t>Rashodi za usluge</t>
  </si>
  <si>
    <t>Usluge tel. pošte i prijevoza</t>
  </si>
  <si>
    <t>Usluge tekućeg i inv. Održavanja</t>
  </si>
  <si>
    <t>Usluge promidžbe i informiranja</t>
  </si>
  <si>
    <t>Komunalne usluge</t>
  </si>
  <si>
    <t>Zakupnine i najamnine</t>
  </si>
  <si>
    <t>Zdravstvene i vet. Usluge</t>
  </si>
  <si>
    <t>Intelektualne i osobne usluge</t>
  </si>
  <si>
    <t>Računalne usluge</t>
  </si>
  <si>
    <t>Ostale usluge</t>
  </si>
  <si>
    <t>Naknada troškova osobama izvan radnog odnosa</t>
  </si>
  <si>
    <t>Naknade ostalih troškova</t>
  </si>
  <si>
    <t>Ostali nesp.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</si>
  <si>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</si>
  <si>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</si>
  <si>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</si>
  <si>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</si>
  <si>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</si>
  <si>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</si>
  <si>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Ostali financijski rashodi</t>
  </si>
  <si>
    <t>Bankarske usluge i usluge platnog prometa</t>
  </si>
  <si>
    <t>Naknade građanima i kućanstvima na tem….</t>
  </si>
  <si>
    <t>Ostale naknade građanima i kućanstvima iz proračuna</t>
  </si>
  <si>
    <t>Naknade građanima i kućanstvima u novcu</t>
  </si>
  <si>
    <t>'Naknade građanima i kućanstvima unaravi</t>
  </si>
  <si>
    <t>Rashodi za nabavu proizvedene dugotrajne imovine</t>
  </si>
  <si>
    <t xml:space="preserve">Postrojenja i oprema </t>
  </si>
  <si>
    <t>Oprema za održavanje i zaštitu</t>
  </si>
  <si>
    <t>Knjige, umjetnička djelai ostale izl. Vrijednosti</t>
  </si>
  <si>
    <t>Rashodi za dodatna ulaganja na nefin. imovini</t>
  </si>
  <si>
    <t>Dodatna ulaganja na građevinskim objektima</t>
  </si>
  <si>
    <t>6362</t>
  </si>
  <si>
    <t>Kapitalne pomoći pror. Korisnicima iz pror. Koji im nije nadl</t>
  </si>
  <si>
    <t xml:space="preserve">OSTVARENJE/IZVRŠENJE 
2023. </t>
  </si>
  <si>
    <t xml:space="preserve">Prihodi iz nadležnog proračuna za financ. rashoda </t>
  </si>
  <si>
    <t xml:space="preserve">Prihodi iz nadležnog proračuna za financ. rashoda za </t>
  </si>
  <si>
    <t>Prihodi od upr. I adm. pr.ipo posebnim propisima</t>
  </si>
  <si>
    <t>Službena, zaštitna i radna odjeća</t>
  </si>
  <si>
    <t>Tekuće donacije u naravi</t>
  </si>
  <si>
    <t xml:space="preserve">Tekuće donacije </t>
  </si>
  <si>
    <t>Uredska oprema i namještaj</t>
  </si>
  <si>
    <t>Zatezne kamate</t>
  </si>
  <si>
    <t>5=4/2*100</t>
  </si>
  <si>
    <t>Ostali fin rashodi</t>
  </si>
  <si>
    <t>Izvor 1. Opći prihodi i primici</t>
  </si>
  <si>
    <t>Izvor 1.1.1 Opći prihodi i primici</t>
  </si>
  <si>
    <t>Izvor 3. Vlastiti prihodi</t>
  </si>
  <si>
    <t xml:space="preserve">Izvor 3.2.1 Vlastiti prihodi proračunski korisnici </t>
  </si>
  <si>
    <t xml:space="preserve">641 Prihodi od financijske imovine </t>
  </si>
  <si>
    <t>661 Prihodi od prodaje proizvoda i robe te pruženih usluga</t>
  </si>
  <si>
    <t xml:space="preserve">Izvor 3.2.2 Vlastiti prihodi proračunski korisnici prenesena sredstva </t>
  </si>
  <si>
    <t>9221 Višak prihoda</t>
  </si>
  <si>
    <t>Izvor 4. Prihodi za posebne namjene</t>
  </si>
  <si>
    <t xml:space="preserve">Izvor 4.3.1 Prihodi za posebne namjene proračunski korisnici </t>
  </si>
  <si>
    <t>634 Pomoći od izvanproračunskih korisnika</t>
  </si>
  <si>
    <t>636 Pomoći proračunskim korisnicima iz proračuna koji im nije nadležan</t>
  </si>
  <si>
    <t xml:space="preserve">652 Prihodi po posebnim propisima </t>
  </si>
  <si>
    <t>671 Prihodi iz nadležnog proračuna za financiranje redovne djelatnosti proračunskih korisnika</t>
  </si>
  <si>
    <t xml:space="preserve">Izvor 5. Pomoći </t>
  </si>
  <si>
    <t xml:space="preserve">Izvor 5.8.1 Ostale pomoći proračunski korisnici </t>
  </si>
  <si>
    <t xml:space="preserve">Izvor 6.2.1 Donacije proračunski korisnici  </t>
  </si>
  <si>
    <t>Izvor 1.1 Opći prihodi i primici</t>
  </si>
  <si>
    <t>311 Plaće (Bruto)</t>
  </si>
  <si>
    <t>312 Ostali rashodi za zaposlene</t>
  </si>
  <si>
    <t>313 Doprinosi na plaće</t>
  </si>
  <si>
    <t xml:space="preserve">321 Naknade troškova zaposlenima </t>
  </si>
  <si>
    <t>Izvor 5. Pomoći</t>
  </si>
  <si>
    <t>Izvor 5.6 Fondovi EU</t>
  </si>
  <si>
    <t xml:space="preserve">Izvor 5.6.1. Fondovi EU </t>
  </si>
  <si>
    <t>321 Naknade troškova zaposlenima</t>
  </si>
  <si>
    <t xml:space="preserve">Izvor 4.4.Decentralizirana sredstva </t>
  </si>
  <si>
    <t xml:space="preserve">Izvor 4.4.1 Decentralizirana sredstva </t>
  </si>
  <si>
    <t xml:space="preserve">322 Rashodi za materijal i energiju </t>
  </si>
  <si>
    <t xml:space="preserve">323 Rashodi za usluge </t>
  </si>
  <si>
    <t xml:space="preserve">329 Ostali nespomenuti rashodi poslovanja </t>
  </si>
  <si>
    <t xml:space="preserve">343 Ostali financijski rashodi </t>
  </si>
  <si>
    <t xml:space="preserve">Izvor 5.8 Ostale pomoći proračunski korisnici </t>
  </si>
  <si>
    <t xml:space="preserve">Izvor 5.8.1.Ostale pomoći proračunski korisnici </t>
  </si>
  <si>
    <t xml:space="preserve">424 Knjige, umjetnička djela i ostale izložbene vrijednosti </t>
  </si>
  <si>
    <t>322 Rashodi za materijal i energiju</t>
  </si>
  <si>
    <t>323 Rashodi za usluge</t>
  </si>
  <si>
    <t xml:space="preserve">Izvor 4.3 Prihodi za posebne namjene proračunski korisnici </t>
  </si>
  <si>
    <t xml:space="preserve">Izvor 6. Donacije </t>
  </si>
  <si>
    <t xml:space="preserve">Izvor 6.2  Donacije proračunski korisnici  </t>
  </si>
  <si>
    <t xml:space="preserve">Izvor 3.2. Vlastiti prihodi proračunski korisnici </t>
  </si>
  <si>
    <t xml:space="preserve">322 Rashod za materijal i energiju </t>
  </si>
  <si>
    <t xml:space="preserve">324 Naknade troškova osobama izvan radnog odnosa </t>
  </si>
  <si>
    <t xml:space="preserve">Izvor 3.2.2. Vlastiti prihodi proračunski korisnici </t>
  </si>
  <si>
    <t xml:space="preserve">Izvor 4.3.2 Prihodi za posebne namjene prenesena sredstva </t>
  </si>
  <si>
    <t>Izvor 5.8.2 Ostale pomoći proračunski korisnici prenesena sredstva</t>
  </si>
  <si>
    <t>372 Ostale nakn. građ. I kućanstvima iz pr.</t>
  </si>
  <si>
    <t>451 dodatna ulaganja na građ. Radovima</t>
  </si>
  <si>
    <t>Izvor 5.8.2.Ostale pomoći proračunski korisnici prenesena sredstva</t>
  </si>
  <si>
    <t>422 Postrojenja i oprema</t>
  </si>
  <si>
    <t xml:space="preserve">   422 Postrojenja i oprema</t>
  </si>
  <si>
    <t>Izvor 4.3.2 Prihodi za posebne namjene PK-prenesena sredstva</t>
  </si>
  <si>
    <t>381 Tekuće donacije</t>
  </si>
  <si>
    <t>343 ostali financijski rashodi</t>
  </si>
  <si>
    <t>Izvor 4. Decentralizirana sredstva</t>
  </si>
  <si>
    <t>Izvor 5.2.Ostale pomoći</t>
  </si>
  <si>
    <t>Izvor 5.2.1.Ostale pomoći</t>
  </si>
  <si>
    <t>422 Postrojenja mi oprema</t>
  </si>
  <si>
    <t>6=4/3*100</t>
  </si>
  <si>
    <t>Opći prihodi i primici</t>
  </si>
  <si>
    <t>Vlastiti prihodi</t>
  </si>
  <si>
    <t>Prihodi za posebne namjene</t>
  </si>
  <si>
    <t>Pomoći</t>
  </si>
  <si>
    <t>Fondovi EU</t>
  </si>
  <si>
    <t>Decentralizirana sredstva</t>
  </si>
  <si>
    <t>Ostale pomoći</t>
  </si>
  <si>
    <t>RKP-12374</t>
  </si>
  <si>
    <t xml:space="preserve">OSTVARENJE/IZVRŠENJE 
06 2023. </t>
  </si>
  <si>
    <t>IZVORNI PLAN ILI REBALANS 2024.*</t>
  </si>
  <si>
    <t xml:space="preserve">OSTVARENJE/IZVRŠENJE 
06 2024. </t>
  </si>
  <si>
    <t>OSTVARENJE/IZVRŠENJE 
06 2023</t>
  </si>
  <si>
    <t>IZVORNI PLAN ILI REBALANS 2024</t>
  </si>
  <si>
    <t>OSTVARENJE/IZVRŠENJE 
06 2024</t>
  </si>
  <si>
    <t>Izvor 5.2.1 Ostale pomoći</t>
  </si>
  <si>
    <t>Izvor 5.6.1 Fondovi EU</t>
  </si>
  <si>
    <r>
      <t>Izvor 5.6.2 Fondovi EU-</t>
    </r>
    <r>
      <rPr>
        <b/>
        <i/>
        <sz val="9"/>
        <rFont val="Arial"/>
        <family val="2"/>
        <charset val="238"/>
      </rPr>
      <t>prenesena sredstva</t>
    </r>
  </si>
  <si>
    <t xml:space="preserve"> Izvor 4.4.1 Decentralizirana sredstva</t>
  </si>
  <si>
    <t xml:space="preserve">VLASTITI IZVORI </t>
  </si>
  <si>
    <t>Višak/manjak prihoda</t>
  </si>
  <si>
    <t>IZVRŠENJE 
01.01.2023.-30.06.2023.</t>
  </si>
  <si>
    <t>IZVORNI PLAN ILI REBALANS I</t>
  </si>
  <si>
    <t>IZVRŠENJE 
01.01.2024.-30.06.2024.</t>
  </si>
  <si>
    <t xml:space="preserve">09 OBRAZOVANJE </t>
  </si>
  <si>
    <t xml:space="preserve">091 Srednjoškolsko obrazovanje </t>
  </si>
  <si>
    <t xml:space="preserve">0912 Osnovno obrazovanje </t>
  </si>
  <si>
    <t>IZVRŠENJE DO 01.01.2023.-30.06.2023.</t>
  </si>
  <si>
    <t>REBALANS I</t>
  </si>
  <si>
    <t xml:space="preserve">Izvor 1. </t>
  </si>
  <si>
    <t xml:space="preserve">Izvor 1.1.1 </t>
  </si>
  <si>
    <t>Izvor 3.</t>
  </si>
  <si>
    <t xml:space="preserve">Izvor 3.2.1 </t>
  </si>
  <si>
    <t xml:space="preserve">Vlastiti prihodi proračunski korisnici </t>
  </si>
  <si>
    <t>Prihodi od financijske imovine</t>
  </si>
  <si>
    <t xml:space="preserve">Prihodi od nefinacijske imovine </t>
  </si>
  <si>
    <t xml:space="preserve">Izvor 3.2.2 </t>
  </si>
  <si>
    <t xml:space="preserve">Vlastiti prihodi proračunski korisnici prenesena sredstva </t>
  </si>
  <si>
    <t>Višak prihoda</t>
  </si>
  <si>
    <t xml:space="preserve">Izvor 4. </t>
  </si>
  <si>
    <t xml:space="preserve">Izvor 4.3.1 </t>
  </si>
  <si>
    <t xml:space="preserve">Prihodi za posebne namjene proračunski korisnici </t>
  </si>
  <si>
    <t>Pomoći proračunskim korisnicima iz proračuna koji im nije nadležan</t>
  </si>
  <si>
    <t xml:space="preserve">Prihodi po posebnim propisima </t>
  </si>
  <si>
    <t xml:space="preserve">Izvor 4.4.1 </t>
  </si>
  <si>
    <t>Prihodi iz nadležnog proračuna za financiranje redovne djelatnosti proračunskih korisnika</t>
  </si>
  <si>
    <t xml:space="preserve">Izvor 5. </t>
  </si>
  <si>
    <t xml:space="preserve">Pomoći </t>
  </si>
  <si>
    <t xml:space="preserve">Izvor 5.8.1 </t>
  </si>
  <si>
    <t xml:space="preserve">Ostale pomoći proračunski korisnici </t>
  </si>
  <si>
    <t xml:space="preserve">EU projekti UO za obrazovanje, kulturu i sport </t>
  </si>
  <si>
    <t>Aktivnost A101206t120602</t>
  </si>
  <si>
    <t xml:space="preserve">Zajedno možemo sve! osiguranje pomoćnika u nastavi za učenike s teškoćama </t>
  </si>
  <si>
    <t>Izvor 1.1</t>
  </si>
  <si>
    <t xml:space="preserve">Naknade troškova zaposlenima </t>
  </si>
  <si>
    <t>Izvor 5.6</t>
  </si>
  <si>
    <t xml:space="preserve">Izvor 5.6.1. </t>
  </si>
  <si>
    <t xml:space="preserve">Fondovi EU Usluge obrazovanja koje nisu drugdje svrstane </t>
  </si>
  <si>
    <t xml:space="preserve">Rashodi za materijal i energiju </t>
  </si>
  <si>
    <t xml:space="preserve">Rashodi za usluge </t>
  </si>
  <si>
    <t xml:space="preserve">Ostali nespomenuti rashodi poslovanja </t>
  </si>
  <si>
    <t xml:space="preserve">Ostali financijski rashodi </t>
  </si>
  <si>
    <t>Izvor 5.</t>
  </si>
  <si>
    <t xml:space="preserve">Izvor 5.8 </t>
  </si>
  <si>
    <t>Izvor 5.8.1.</t>
  </si>
  <si>
    <t xml:space="preserve">Knjige, umjetnička djela i ostale izložbene vrijednosti </t>
  </si>
  <si>
    <t xml:space="preserve">Izvor 4.3 </t>
  </si>
  <si>
    <t xml:space="preserve">Rashod za materijal i energiju </t>
  </si>
  <si>
    <t xml:space="preserve">Naknade troškova osobama izvan radnog odnosa </t>
  </si>
  <si>
    <t xml:space="preserve">Izvor 3.2.2. </t>
  </si>
  <si>
    <t>OŠ STJEPANA RADIĆA</t>
  </si>
  <si>
    <t>Izvor 5.8.2</t>
  </si>
  <si>
    <t>Ostale pomoći proračunski korisnici -prenesena sredstva</t>
  </si>
  <si>
    <t>Izvor 4.3.2</t>
  </si>
  <si>
    <t>Prihodi za posebne namjene-prenesena sredstva</t>
  </si>
  <si>
    <t>Školska shema</t>
  </si>
  <si>
    <t>Dodatne usluge u obrazovanju</t>
  </si>
  <si>
    <t xml:space="preserve">Izvor 5.2 </t>
  </si>
  <si>
    <t>Aktivnost A101206T120608</t>
  </si>
  <si>
    <t>izvor 5.2.1</t>
  </si>
  <si>
    <t>Osiguranje uvijeta radaza red. poslovanje oš</t>
  </si>
  <si>
    <t>Prihodi za pos. Namjene-pren. Sredstva</t>
  </si>
  <si>
    <t>Postrojenja i oprema</t>
  </si>
  <si>
    <t>Rashodi za mat. i energiju</t>
  </si>
  <si>
    <t>Ostali financ. rashodi</t>
  </si>
  <si>
    <t xml:space="preserve">Ostale pomoći proračunski -pren. Sr. </t>
  </si>
  <si>
    <t>Izvor 5.8.2.</t>
  </si>
  <si>
    <t>Aktivnost A101208A120801</t>
  </si>
  <si>
    <t>Financ. radnih materijala za učenike OŠ</t>
  </si>
  <si>
    <t>Aktivnost A101208A120808</t>
  </si>
  <si>
    <t>Nabava udžbenika za OŠ</t>
  </si>
  <si>
    <t>Izvor 5.8.1</t>
  </si>
  <si>
    <t>Ostale pomoći prorač. Korisnici</t>
  </si>
  <si>
    <t>Knjige, umj. Djela…</t>
  </si>
  <si>
    <t>Aktivnost A101208A120809</t>
  </si>
  <si>
    <t>Programi školskog kurikuluma</t>
  </si>
  <si>
    <t>Ostale pomoći proračunski korisnici</t>
  </si>
  <si>
    <t>Aktivnost A101208A120810</t>
  </si>
  <si>
    <t>Ostale aktivnosti osnovnih škola</t>
  </si>
  <si>
    <t>Aktivnost A101208A120811</t>
  </si>
  <si>
    <t>Dodatne djelatnosti osnovnih škola</t>
  </si>
  <si>
    <t>Vlastiti prihodi-prpr. Korisnici</t>
  </si>
  <si>
    <t>Ostale pomoći pror. Korisnici-pren. Sredstva</t>
  </si>
  <si>
    <t>Aktivnost A101208A120818</t>
  </si>
  <si>
    <t>Organizacija prehrane u OŠ</t>
  </si>
  <si>
    <t>Aktivnost A101208A120819</t>
  </si>
  <si>
    <t>Projekt opskrba školskih ustavova hig. Mat</t>
  </si>
  <si>
    <t>Tekuće donacije</t>
  </si>
  <si>
    <t>Ostale naknade građanima i kućanstvima</t>
  </si>
  <si>
    <t>Aktivnost A101207t120701</t>
  </si>
  <si>
    <t>A1207</t>
  </si>
  <si>
    <t>A1208</t>
  </si>
  <si>
    <t xml:space="preserve">Izvor 5.6.2. </t>
  </si>
  <si>
    <t>Prihodi iz nadl. Proračuna za financ red. Dj.</t>
  </si>
  <si>
    <t>Izvor 5.6.1</t>
  </si>
  <si>
    <r>
      <t xml:space="preserve">Program </t>
    </r>
    <r>
      <rPr>
        <sz val="11"/>
        <color rgb="FFA02B93"/>
        <rFont val="Aptos Narrow"/>
        <family val="2"/>
        <charset val="2"/>
      </rPr>
      <t>A101206</t>
    </r>
  </si>
  <si>
    <t>IZVRŠENJE DO 01.01.2024.-30.06.2024.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</si>
</sst>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k_n"/>
    <numFmt numFmtId="165" formatCode="#,##0.00\ _k_n"/>
    <numFmt numFmtId="166" formatCode="#,##0.00&quot;   &quot;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8"/>
      <color theme="1"/>
      <name val="Arial"/>
      <family val="2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ptos Narrow"/>
      <charset val="238"/>
    </font>
    <font>
      <b/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ptos Narrow"/>
      <charset val="238"/>
    </font>
    <font>
      <sz val="11"/>
      <color rgb="FFA02B93"/>
      <name val="Aptos Narrow"/>
      <family val="2"/>
      <charset val="2"/>
    </font>
    <font>
      <sz val="10"/>
      <color rgb="FF000000"/>
      <name val="Arial"/>
      <family val="2"/>
      <charset val="238"/>
    </font>
    <font>
      <sz val="11"/>
      <color rgb="FFA02B93"/>
      <name val="Aptos Narrow"/>
      <charset val="238"/>
    </font>
    <font>
      <sz val="10"/>
      <color rgb="FF104861"/>
      <name val="Arial"/>
      <family val="2"/>
      <charset val="238"/>
    </font>
    <font>
      <sz val="11"/>
      <color rgb="FF104861"/>
      <name val="Aptos Narrow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E6F5"/>
        <bgColor rgb="FFC0E6F5"/>
      </patternFill>
    </fill>
    <fill>
      <patternFill patternType="solid">
        <fgColor rgb="FFD0D0D0"/>
        <bgColor rgb="FFD0D0D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5" fillId="0" borderId="0"/>
  </cellStyleXfs>
  <cellXfs count="18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/>
    <xf numFmtId="4" fontId="6" fillId="0" borderId="3" xfId="0" quotePrefix="1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3" fontId="14" fillId="0" borderId="3" xfId="0" quotePrefix="1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 indent="2"/>
    </xf>
    <xf numFmtId="0" fontId="18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21" fillId="2" borderId="3" xfId="0" applyNumberFormat="1" applyFont="1" applyFill="1" applyBorder="1" applyAlignment="1" applyProtection="1">
      <alignment horizontal="left" vertical="center" wrapText="1" inden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8" fillId="4" borderId="3" xfId="0" applyNumberFormat="1" applyFont="1" applyFill="1" applyBorder="1" applyAlignment="1" applyProtection="1">
      <alignment horizontal="left" vertical="center" wrapText="1"/>
    </xf>
    <xf numFmtId="0" fontId="18" fillId="4" borderId="3" xfId="0" applyFont="1" applyFill="1" applyBorder="1" applyAlignment="1">
      <alignment horizontal="left" vertical="center"/>
    </xf>
    <xf numFmtId="4" fontId="0" fillId="0" borderId="0" xfId="0" applyNumberFormat="1"/>
    <xf numFmtId="165" fontId="0" fillId="0" borderId="0" xfId="0" applyNumberFormat="1"/>
    <xf numFmtId="165" fontId="23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0" fillId="2" borderId="3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0" fillId="2" borderId="3" xfId="0" applyNumberFormat="1" applyFill="1" applyBorder="1"/>
    <xf numFmtId="165" fontId="1" fillId="2" borderId="3" xfId="0" applyNumberFormat="1" applyFont="1" applyFill="1" applyBorder="1"/>
    <xf numFmtId="165" fontId="0" fillId="2" borderId="3" xfId="0" applyNumberFormat="1" applyFont="1" applyFill="1" applyBorder="1"/>
    <xf numFmtId="4" fontId="3" fillId="3" borderId="3" xfId="0" applyNumberFormat="1" applyFont="1" applyFill="1" applyBorder="1" applyAlignment="1">
      <alignment horizontal="right"/>
    </xf>
    <xf numFmtId="4" fontId="0" fillId="0" borderId="3" xfId="0" applyNumberFormat="1" applyFont="1" applyBorder="1"/>
    <xf numFmtId="4" fontId="0" fillId="2" borderId="3" xfId="0" applyNumberFormat="1" applyFont="1" applyFill="1" applyBorder="1"/>
    <xf numFmtId="165" fontId="1" fillId="2" borderId="3" xfId="0" applyNumberFormat="1" applyFont="1" applyFill="1" applyBorder="1" applyProtection="1"/>
    <xf numFmtId="164" fontId="0" fillId="2" borderId="3" xfId="0" applyNumberForma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right"/>
    </xf>
    <xf numFmtId="4" fontId="26" fillId="0" borderId="6" xfId="0" applyNumberFormat="1" applyFont="1" applyFill="1" applyBorder="1" applyAlignment="1" applyProtection="1">
      <alignment horizontal="right" vertical="center" shrinkToFit="1"/>
      <protection locked="0"/>
    </xf>
    <xf numFmtId="1" fontId="6" fillId="3" borderId="3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5" borderId="7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1" fillId="0" borderId="0" xfId="0" applyFont="1"/>
    <xf numFmtId="0" fontId="32" fillId="5" borderId="7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166" fontId="0" fillId="6" borderId="7" xfId="0" applyNumberFormat="1" applyFill="1" applyBorder="1" applyAlignment="1">
      <alignment vertical="center"/>
    </xf>
    <xf numFmtId="0" fontId="0" fillId="6" borderId="7" xfId="0" applyFill="1" applyBorder="1" applyAlignment="1">
      <alignment horizontal="center"/>
    </xf>
    <xf numFmtId="166" fontId="0" fillId="6" borderId="7" xfId="0" applyNumberFormat="1" applyFill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166" fontId="0" fillId="0" borderId="7" xfId="0" applyNumberFormat="1" applyBorder="1"/>
    <xf numFmtId="166" fontId="0" fillId="7" borderId="7" xfId="0" applyNumberFormat="1" applyFill="1" applyBorder="1"/>
    <xf numFmtId="0" fontId="34" fillId="0" borderId="7" xfId="0" applyFont="1" applyBorder="1" applyAlignment="1">
      <alignment horizontal="left"/>
    </xf>
    <xf numFmtId="0" fontId="0" fillId="8" borderId="7" xfId="0" applyFill="1" applyBorder="1" applyAlignment="1">
      <alignment horizontal="center"/>
    </xf>
    <xf numFmtId="0" fontId="0" fillId="8" borderId="7" xfId="0" applyFill="1" applyBorder="1" applyAlignment="1">
      <alignment horizontal="left"/>
    </xf>
    <xf numFmtId="166" fontId="0" fillId="8" borderId="7" xfId="0" applyNumberFormat="1" applyFill="1" applyBorder="1"/>
    <xf numFmtId="0" fontId="0" fillId="6" borderId="7" xfId="0" applyFill="1" applyBorder="1" applyAlignment="1">
      <alignment horizontal="center" vertical="center"/>
    </xf>
    <xf numFmtId="166" fontId="0" fillId="9" borderId="7" xfId="0" applyNumberFormat="1" applyFill="1" applyBorder="1" applyAlignment="1">
      <alignment vertical="center"/>
    </xf>
    <xf numFmtId="0" fontId="0" fillId="8" borderId="0" xfId="0" applyFill="1"/>
    <xf numFmtId="166" fontId="0" fillId="8" borderId="7" xfId="0" applyNumberFormat="1" applyFill="1" applyBorder="1" applyAlignment="1">
      <alignment vertical="center"/>
    </xf>
    <xf numFmtId="166" fontId="36" fillId="8" borderId="7" xfId="0" applyNumberFormat="1" applyFont="1" applyFill="1" applyBorder="1" applyAlignment="1">
      <alignment horizontal="right"/>
    </xf>
    <xf numFmtId="166" fontId="36" fillId="6" borderId="7" xfId="0" applyNumberFormat="1" applyFont="1" applyFill="1" applyBorder="1" applyAlignment="1">
      <alignment horizontal="right"/>
    </xf>
    <xf numFmtId="0" fontId="0" fillId="9" borderId="7" xfId="0" applyFill="1" applyBorder="1" applyAlignment="1">
      <alignment horizontal="center"/>
    </xf>
    <xf numFmtId="0" fontId="37" fillId="0" borderId="7" xfId="0" applyFont="1" applyBorder="1" applyAlignment="1">
      <alignment horizontal="center"/>
    </xf>
    <xf numFmtId="166" fontId="38" fillId="0" borderId="7" xfId="0" applyNumberFormat="1" applyFont="1" applyBorder="1" applyAlignment="1">
      <alignment horizontal="right"/>
    </xf>
    <xf numFmtId="166" fontId="39" fillId="8" borderId="7" xfId="0" applyNumberFormat="1" applyFont="1" applyFill="1" applyBorder="1"/>
    <xf numFmtId="0" fontId="0" fillId="6" borderId="7" xfId="0" applyFill="1" applyBorder="1" applyAlignment="1">
      <alignment horizontal="left"/>
    </xf>
    <xf numFmtId="0" fontId="0" fillId="7" borderId="7" xfId="0" applyFill="1" applyBorder="1" applyAlignment="1">
      <alignment horizontal="center"/>
    </xf>
    <xf numFmtId="166" fontId="0" fillId="7" borderId="7" xfId="0" applyNumberFormat="1" applyFill="1" applyBorder="1" applyAlignment="1">
      <alignment vertical="center"/>
    </xf>
    <xf numFmtId="0" fontId="0" fillId="0" borderId="8" xfId="0" applyBorder="1" applyAlignment="1">
      <alignment horizontal="center"/>
    </xf>
    <xf numFmtId="166" fontId="38" fillId="8" borderId="7" xfId="0" applyNumberFormat="1" applyFont="1" applyFill="1" applyBorder="1" applyAlignment="1">
      <alignment horizontal="right"/>
    </xf>
    <xf numFmtId="0" fontId="0" fillId="9" borderId="7" xfId="0" applyFill="1" applyBorder="1" applyAlignment="1">
      <alignment horizontal="left"/>
    </xf>
    <xf numFmtId="166" fontId="36" fillId="9" borderId="7" xfId="0" applyNumberFormat="1" applyFont="1" applyFill="1" applyBorder="1" applyAlignment="1">
      <alignment horizontal="right"/>
    </xf>
    <xf numFmtId="166" fontId="0" fillId="9" borderId="7" xfId="0" applyNumberFormat="1" applyFill="1" applyBorder="1"/>
    <xf numFmtId="0" fontId="34" fillId="0" borderId="7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</cellXfs>
  <cellStyles count="2">
    <cellStyle name="Normalno" xfId="0" builtinId="0"/>
    <cellStyle name="Normalno 2" xfId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"/>
  <sheetViews>
    <sheetView zoomScale="80" zoomScaleNormal="80" workbookViewId="0">
      <selection activeCell="P26" sqref="P26"/>
    </sheetView>
  </sheetViews>
  <sheetFormatPr defaultRowHeight="15"/>
  <cols>
    <col min="6" max="6" width="17" customWidth="1"/>
    <col min="7" max="9" width="25.28515625" customWidth="1"/>
    <col min="10" max="11" width="15.7109375" customWidth="1"/>
  </cols>
  <sheetData>
    <row r="1" spans="2:11" ht="42" customHeight="1">
      <c r="B1" s="131" t="s">
        <v>75</v>
      </c>
      <c r="C1" s="131"/>
      <c r="D1" s="131"/>
      <c r="E1" s="131"/>
      <c r="F1" s="131"/>
      <c r="G1" s="131"/>
      <c r="H1" s="131"/>
      <c r="I1" s="131"/>
      <c r="J1" s="131"/>
      <c r="K1" s="131"/>
    </row>
    <row r="2" spans="2:11" ht="15.75" customHeight="1">
      <c r="B2" s="131" t="s">
        <v>12</v>
      </c>
      <c r="C2" s="131"/>
      <c r="D2" s="131"/>
      <c r="E2" s="131"/>
      <c r="F2" s="131"/>
      <c r="G2" s="131"/>
      <c r="H2" s="131"/>
      <c r="I2" s="131"/>
      <c r="J2" s="131"/>
      <c r="K2" s="131"/>
    </row>
    <row r="3" spans="2:11" ht="6.75" customHeight="1">
      <c r="B3" s="115"/>
      <c r="C3" s="115"/>
      <c r="D3" s="115"/>
      <c r="E3" s="39"/>
      <c r="F3" s="39"/>
      <c r="G3" s="39"/>
      <c r="H3" s="39"/>
      <c r="I3" s="41"/>
      <c r="J3" s="41"/>
      <c r="K3" s="40"/>
    </row>
    <row r="4" spans="2:11" ht="18" customHeight="1">
      <c r="B4" s="131" t="s">
        <v>56</v>
      </c>
      <c r="C4" s="131"/>
      <c r="D4" s="131"/>
      <c r="E4" s="131"/>
      <c r="F4" s="131"/>
      <c r="G4" s="131"/>
      <c r="H4" s="131"/>
      <c r="I4" s="131"/>
      <c r="J4" s="131"/>
      <c r="K4" s="131"/>
    </row>
    <row r="5" spans="2:11" ht="18" customHeight="1">
      <c r="B5" s="42"/>
      <c r="C5" s="43"/>
      <c r="D5" s="43"/>
      <c r="E5" s="43"/>
      <c r="F5" s="43"/>
      <c r="G5" s="43"/>
      <c r="H5" s="43"/>
      <c r="I5" s="43"/>
      <c r="J5" s="43"/>
      <c r="K5" s="40"/>
    </row>
    <row r="6" spans="2:11">
      <c r="B6" s="130" t="s">
        <v>57</v>
      </c>
      <c r="C6" s="130"/>
      <c r="D6" s="130"/>
      <c r="E6" s="130"/>
      <c r="F6" s="130"/>
      <c r="G6" s="44"/>
      <c r="H6" s="44"/>
      <c r="I6" s="44"/>
      <c r="J6" s="45"/>
      <c r="K6" s="40"/>
    </row>
    <row r="7" spans="2:11" ht="25.5">
      <c r="B7" s="119" t="s">
        <v>6</v>
      </c>
      <c r="C7" s="120"/>
      <c r="D7" s="120"/>
      <c r="E7" s="120"/>
      <c r="F7" s="121"/>
      <c r="G7" s="24" t="s">
        <v>210</v>
      </c>
      <c r="H7" s="1" t="s">
        <v>211</v>
      </c>
      <c r="I7" s="24" t="s">
        <v>212</v>
      </c>
      <c r="J7" s="1" t="s">
        <v>17</v>
      </c>
      <c r="K7" s="1" t="s">
        <v>48</v>
      </c>
    </row>
    <row r="8" spans="2:11" s="27" customFormat="1" ht="11.25">
      <c r="B8" s="122">
        <v>1</v>
      </c>
      <c r="C8" s="122"/>
      <c r="D8" s="122"/>
      <c r="E8" s="122"/>
      <c r="F8" s="123"/>
      <c r="G8" s="26">
        <v>2</v>
      </c>
      <c r="H8" s="25">
        <v>3</v>
      </c>
      <c r="I8" s="25">
        <v>4</v>
      </c>
      <c r="J8" s="25" t="s">
        <v>141</v>
      </c>
      <c r="K8" s="25" t="s">
        <v>201</v>
      </c>
    </row>
    <row r="9" spans="2:11">
      <c r="B9" s="135" t="s">
        <v>0</v>
      </c>
      <c r="C9" s="114"/>
      <c r="D9" s="114"/>
      <c r="E9" s="114"/>
      <c r="F9" s="136"/>
      <c r="G9" s="57">
        <f>SUM(G10:G11)</f>
        <v>1215763.75</v>
      </c>
      <c r="H9" s="57">
        <f>SUM(H10:H11)</f>
        <v>2640812</v>
      </c>
      <c r="I9" s="57">
        <f>SUM(I10:I11)</f>
        <v>1505615.63</v>
      </c>
      <c r="J9" s="111">
        <f>I9/G9*100</f>
        <v>123.84113525345693</v>
      </c>
      <c r="K9" s="111">
        <f>I9/H9*100</f>
        <v>57.013359148625497</v>
      </c>
    </row>
    <row r="10" spans="2:11">
      <c r="B10" s="124" t="s">
        <v>49</v>
      </c>
      <c r="C10" s="125"/>
      <c r="D10" s="125"/>
      <c r="E10" s="125"/>
      <c r="F10" s="134"/>
      <c r="G10" s="58">
        <v>1215763.75</v>
      </c>
      <c r="H10" s="58">
        <v>2640812</v>
      </c>
      <c r="I10" s="58">
        <v>1505615.63</v>
      </c>
      <c r="J10" s="111">
        <f>SUM(I10/G10*100)</f>
        <v>123.84113525345693</v>
      </c>
      <c r="K10" s="111">
        <f t="shared" ref="K10:K14" si="0">I10/H10*100</f>
        <v>57.013359148625497</v>
      </c>
    </row>
    <row r="11" spans="2:11">
      <c r="B11" s="137" t="s">
        <v>54</v>
      </c>
      <c r="C11" s="134"/>
      <c r="D11" s="134"/>
      <c r="E11" s="134"/>
      <c r="F11" s="134"/>
      <c r="G11" s="58">
        <v>0</v>
      </c>
      <c r="H11" s="58">
        <v>0</v>
      </c>
      <c r="I11" s="58">
        <v>0</v>
      </c>
      <c r="J11" s="111">
        <v>0</v>
      </c>
      <c r="K11" s="111">
        <v>0</v>
      </c>
    </row>
    <row r="12" spans="2:11">
      <c r="B12" s="20" t="s">
        <v>1</v>
      </c>
      <c r="C12" s="34"/>
      <c r="D12" s="34"/>
      <c r="E12" s="34"/>
      <c r="F12" s="34"/>
      <c r="G12" s="57">
        <f>SUM(G13:G14)</f>
        <v>1204972.21</v>
      </c>
      <c r="H12" s="57">
        <f>SUM(H13:H14)</f>
        <v>2640812</v>
      </c>
      <c r="I12" s="57">
        <f>SUM(I13:I14)</f>
        <v>1513221.1</v>
      </c>
      <c r="J12" s="111">
        <f>SUM(I12/G12*100)</f>
        <v>125.58141071153833</v>
      </c>
      <c r="K12" s="111">
        <f t="shared" si="0"/>
        <v>57.301356552454322</v>
      </c>
    </row>
    <row r="13" spans="2:11">
      <c r="B13" s="132" t="s">
        <v>50</v>
      </c>
      <c r="C13" s="125"/>
      <c r="D13" s="125"/>
      <c r="E13" s="125"/>
      <c r="F13" s="125"/>
      <c r="G13" s="58">
        <v>1204223.21</v>
      </c>
      <c r="H13" s="58">
        <v>2577312</v>
      </c>
      <c r="I13" s="58">
        <v>1504651.26</v>
      </c>
      <c r="J13" s="111">
        <f>SUM(I13/G13*100)</f>
        <v>124.94787075230016</v>
      </c>
      <c r="K13" s="111">
        <f t="shared" si="0"/>
        <v>58.380640760606397</v>
      </c>
    </row>
    <row r="14" spans="2:11">
      <c r="B14" s="133" t="s">
        <v>51</v>
      </c>
      <c r="C14" s="134"/>
      <c r="D14" s="134"/>
      <c r="E14" s="134"/>
      <c r="F14" s="134"/>
      <c r="G14" s="59">
        <v>749</v>
      </c>
      <c r="H14" s="59">
        <v>63500</v>
      </c>
      <c r="I14" s="59">
        <v>8569.84</v>
      </c>
      <c r="J14" s="111">
        <f>SUM(I14/G14*100)</f>
        <v>1144.1708945260348</v>
      </c>
      <c r="K14" s="111">
        <f t="shared" si="0"/>
        <v>13.495811023622048</v>
      </c>
    </row>
    <row r="15" spans="2:11">
      <c r="B15" s="113" t="s">
        <v>58</v>
      </c>
      <c r="C15" s="114"/>
      <c r="D15" s="114"/>
      <c r="E15" s="114"/>
      <c r="F15" s="114"/>
      <c r="G15" s="57">
        <f>SUM(G9-G12)</f>
        <v>10791.540000000037</v>
      </c>
      <c r="H15" s="57">
        <f>SUM(H9-H12)</f>
        <v>0</v>
      </c>
      <c r="I15" s="60">
        <f>SUM(I9-I12)</f>
        <v>-7605.4700000002049</v>
      </c>
      <c r="J15" s="111">
        <f>SUM(I15/G15*100)</f>
        <v>-70.476224894687675</v>
      </c>
      <c r="K15" s="111">
        <v>0</v>
      </c>
    </row>
    <row r="16" spans="2:11" ht="18">
      <c r="B16" s="39"/>
      <c r="C16" s="46"/>
      <c r="D16" s="46"/>
      <c r="E16" s="46"/>
      <c r="F16" s="46"/>
      <c r="G16" s="61"/>
      <c r="H16" s="61"/>
      <c r="I16" s="62"/>
      <c r="J16" s="47"/>
      <c r="K16" s="47"/>
    </row>
    <row r="17" spans="1:42" ht="18" customHeight="1">
      <c r="B17" s="130" t="s">
        <v>59</v>
      </c>
      <c r="C17" s="130"/>
      <c r="D17" s="130"/>
      <c r="E17" s="130"/>
      <c r="F17" s="130"/>
      <c r="G17" s="61"/>
      <c r="H17" s="61"/>
      <c r="I17" s="62"/>
      <c r="J17" s="47"/>
      <c r="K17" s="47"/>
    </row>
    <row r="18" spans="1:42" ht="25.5">
      <c r="B18" s="119" t="s">
        <v>6</v>
      </c>
      <c r="C18" s="120"/>
      <c r="D18" s="120"/>
      <c r="E18" s="120"/>
      <c r="F18" s="121"/>
      <c r="G18" s="63" t="s">
        <v>210</v>
      </c>
      <c r="H18" s="64" t="s">
        <v>211</v>
      </c>
      <c r="I18" s="63" t="s">
        <v>212</v>
      </c>
      <c r="J18" s="1" t="s">
        <v>17</v>
      </c>
      <c r="K18" s="1" t="s">
        <v>48</v>
      </c>
    </row>
    <row r="19" spans="1:42" s="27" customFormat="1">
      <c r="B19" s="122">
        <v>1</v>
      </c>
      <c r="C19" s="122"/>
      <c r="D19" s="122"/>
      <c r="E19" s="122"/>
      <c r="F19" s="123"/>
      <c r="G19" s="65">
        <v>2</v>
      </c>
      <c r="H19" s="66">
        <v>3</v>
      </c>
      <c r="I19" s="66">
        <v>5</v>
      </c>
      <c r="J19" s="25" t="s">
        <v>19</v>
      </c>
      <c r="K19" s="25" t="s">
        <v>20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>
      <c r="A20" s="27"/>
      <c r="B20" s="124" t="s">
        <v>52</v>
      </c>
      <c r="C20" s="126"/>
      <c r="D20" s="126"/>
      <c r="E20" s="126"/>
      <c r="F20" s="127"/>
      <c r="G20" s="59">
        <v>0</v>
      </c>
      <c r="H20" s="59">
        <v>0</v>
      </c>
      <c r="I20" s="59">
        <v>0</v>
      </c>
      <c r="J20" s="18">
        <v>0</v>
      </c>
      <c r="K20" s="18">
        <v>0</v>
      </c>
    </row>
    <row r="21" spans="1:42">
      <c r="A21" s="27"/>
      <c r="B21" s="124" t="s">
        <v>53</v>
      </c>
      <c r="C21" s="125"/>
      <c r="D21" s="125"/>
      <c r="E21" s="125"/>
      <c r="F21" s="125"/>
      <c r="G21" s="59">
        <v>0</v>
      </c>
      <c r="H21" s="59">
        <v>0</v>
      </c>
      <c r="I21" s="59">
        <v>0</v>
      </c>
      <c r="J21" s="18">
        <v>0</v>
      </c>
      <c r="K21" s="18">
        <v>0</v>
      </c>
    </row>
    <row r="22" spans="1:42" s="35" customFormat="1" ht="15" customHeight="1">
      <c r="A22" s="27"/>
      <c r="B22" s="116" t="s">
        <v>55</v>
      </c>
      <c r="C22" s="117"/>
      <c r="D22" s="117"/>
      <c r="E22" s="117"/>
      <c r="F22" s="118"/>
      <c r="G22" s="57">
        <v>10791.54</v>
      </c>
      <c r="H22" s="57">
        <v>0</v>
      </c>
      <c r="I22" s="57">
        <v>-7605.47</v>
      </c>
      <c r="J22" s="19">
        <f>SUM(I22/G22*100)</f>
        <v>-70.476224894686027</v>
      </c>
      <c r="K22" s="19">
        <v>0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5" customFormat="1" ht="15" customHeight="1">
      <c r="A23" s="27"/>
      <c r="B23" s="116" t="s">
        <v>60</v>
      </c>
      <c r="C23" s="117"/>
      <c r="D23" s="117"/>
      <c r="E23" s="117"/>
      <c r="F23" s="118"/>
      <c r="G23" s="57">
        <v>7731.3</v>
      </c>
      <c r="H23" s="57">
        <v>24835</v>
      </c>
      <c r="I23" s="57">
        <v>24835.81</v>
      </c>
      <c r="J23" s="19">
        <f t="shared" ref="J23" si="1">SUM(I23/G23*100)</f>
        <v>321.23717874096207</v>
      </c>
      <c r="K23" s="19">
        <f t="shared" ref="K23:K24" si="2">J23/H23*100</f>
        <v>1.2934857207206043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>
      <c r="A24" s="27"/>
      <c r="B24" s="113" t="s">
        <v>61</v>
      </c>
      <c r="C24" s="114"/>
      <c r="D24" s="114"/>
      <c r="E24" s="114"/>
      <c r="F24" s="114"/>
      <c r="G24" s="57">
        <f>SUM(G22:G23)</f>
        <v>18522.84</v>
      </c>
      <c r="H24" s="57">
        <v>24835</v>
      </c>
      <c r="I24" s="57">
        <f>SUM(I22:I23)</f>
        <v>17230.34</v>
      </c>
      <c r="J24" s="19">
        <f t="shared" ref="J24" si="3">SUM(I24/G24*100)</f>
        <v>93.022128356126814</v>
      </c>
      <c r="K24" s="19">
        <f t="shared" si="2"/>
        <v>0.37456061347343189</v>
      </c>
    </row>
    <row r="25" spans="1:42" ht="15.75">
      <c r="B25" s="48"/>
      <c r="C25" s="49"/>
      <c r="D25" s="49"/>
      <c r="E25" s="49"/>
      <c r="F25" s="49"/>
      <c r="G25" s="50"/>
      <c r="H25" s="50"/>
      <c r="I25" s="50"/>
      <c r="J25" s="50"/>
      <c r="K25" s="40"/>
    </row>
    <row r="26" spans="1:42" ht="15.75">
      <c r="B26" s="128" t="s">
        <v>65</v>
      </c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42" ht="15.75">
      <c r="B27" s="14"/>
      <c r="C27" s="15"/>
      <c r="D27" s="15"/>
      <c r="E27" s="15"/>
      <c r="F27" s="15"/>
      <c r="G27" s="16"/>
      <c r="H27" s="16"/>
      <c r="I27" s="16"/>
      <c r="J27" s="16"/>
    </row>
    <row r="28" spans="1:42" ht="15" customHeight="1">
      <c r="B28" s="129" t="s">
        <v>70</v>
      </c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42">
      <c r="B29" s="129" t="s">
        <v>71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42" ht="15" customHeight="1">
      <c r="B30" s="129" t="s">
        <v>73</v>
      </c>
      <c r="C30" s="129"/>
      <c r="D30" s="129"/>
      <c r="E30" s="129"/>
      <c r="F30" s="129"/>
      <c r="G30" s="129"/>
      <c r="H30" s="129"/>
      <c r="I30" s="129"/>
      <c r="J30" s="129"/>
      <c r="K30" s="129"/>
    </row>
    <row r="31" spans="1:42" ht="36.75" customHeight="1">
      <c r="B31" s="129"/>
      <c r="C31" s="129"/>
      <c r="D31" s="129"/>
      <c r="E31" s="129"/>
      <c r="F31" s="129"/>
      <c r="G31" s="129"/>
      <c r="H31" s="129"/>
      <c r="I31" s="129"/>
      <c r="J31" s="129"/>
      <c r="K31" s="129"/>
    </row>
    <row r="32" spans="1:42" ht="15" customHeight="1">
      <c r="B32" s="112" t="s">
        <v>74</v>
      </c>
      <c r="C32" s="112"/>
      <c r="D32" s="112"/>
      <c r="E32" s="112"/>
      <c r="F32" s="112"/>
      <c r="G32" s="112"/>
      <c r="H32" s="112"/>
      <c r="I32" s="112"/>
      <c r="J32" s="112"/>
      <c r="K32" s="112"/>
    </row>
    <row r="33" spans="2:11"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</sheetData>
  <mergeCells count="26"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</mergeCells>
  <pageMargins left="3.937007874015748E-2" right="3.937007874015748E-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9"/>
  <sheetViews>
    <sheetView workbookViewId="0">
      <selection activeCell="G11" sqref="G11"/>
    </sheetView>
  </sheetViews>
  <sheetFormatPr defaultRowHeight="15"/>
  <cols>
    <col min="2" max="2" width="7.42578125" bestFit="1" customWidth="1"/>
    <col min="3" max="3" width="8.42578125" bestFit="1" customWidth="1"/>
    <col min="4" max="4" width="5.42578125" bestFit="1" customWidth="1"/>
    <col min="5" max="5" width="6.85546875" customWidth="1"/>
    <col min="6" max="6" width="38.5703125" customWidth="1"/>
    <col min="7" max="7" width="23.7109375" customWidth="1"/>
    <col min="8" max="8" width="18" customWidth="1"/>
    <col min="9" max="9" width="18.7109375" customWidth="1"/>
    <col min="10" max="10" width="12.42578125" customWidth="1"/>
    <col min="11" max="11" width="10.28515625" customWidth="1"/>
  </cols>
  <sheetData>
    <row r="1" spans="2:11" ht="6" customHeight="1">
      <c r="B1" s="2"/>
      <c r="C1" s="2"/>
      <c r="D1" s="2"/>
      <c r="E1" s="17"/>
      <c r="F1" s="2"/>
      <c r="G1" s="2"/>
      <c r="H1" s="2"/>
      <c r="I1" s="2"/>
      <c r="J1" s="2"/>
    </row>
    <row r="2" spans="2:11" ht="15.75" customHeight="1">
      <c r="B2" s="141" t="s">
        <v>12</v>
      </c>
      <c r="C2" s="141"/>
      <c r="D2" s="141"/>
      <c r="E2" s="141"/>
      <c r="F2" s="141"/>
      <c r="G2" s="141"/>
      <c r="H2" s="141"/>
      <c r="I2" s="141"/>
      <c r="J2" s="141"/>
      <c r="K2" s="141"/>
    </row>
    <row r="3" spans="2:11" ht="1.5" customHeight="1">
      <c r="B3" s="2"/>
      <c r="C3" s="2"/>
      <c r="D3" s="2"/>
      <c r="E3" s="17"/>
      <c r="F3" s="2"/>
      <c r="G3" s="2"/>
      <c r="H3" s="2"/>
      <c r="I3" s="3"/>
      <c r="J3" s="3"/>
    </row>
    <row r="4" spans="2:11" ht="18.75" customHeight="1">
      <c r="B4" s="141" t="s">
        <v>62</v>
      </c>
      <c r="C4" s="141"/>
      <c r="D4" s="141"/>
      <c r="E4" s="141"/>
      <c r="F4" s="141"/>
      <c r="G4" s="141"/>
      <c r="H4" s="141"/>
      <c r="I4" s="141"/>
      <c r="J4" s="141"/>
      <c r="K4" s="141"/>
    </row>
    <row r="5" spans="2:11" ht="1.5" customHeight="1">
      <c r="B5" s="2"/>
      <c r="C5" s="2"/>
      <c r="D5" s="2"/>
      <c r="E5" s="17"/>
      <c r="F5" s="2"/>
      <c r="G5" s="2"/>
      <c r="H5" s="2"/>
      <c r="I5" s="3"/>
      <c r="J5" s="3"/>
    </row>
    <row r="6" spans="2:11" ht="15.75" customHeight="1">
      <c r="B6" s="141" t="s">
        <v>18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2:11" ht="6" customHeight="1">
      <c r="B7" s="2"/>
      <c r="C7" s="2"/>
      <c r="D7" s="2"/>
      <c r="E7" s="17"/>
      <c r="F7" s="2"/>
      <c r="G7" s="2"/>
      <c r="H7" s="2"/>
      <c r="I7" s="3"/>
      <c r="J7" s="3"/>
    </row>
    <row r="8" spans="2:11" ht="38.25">
      <c r="B8" s="138" t="s">
        <v>6</v>
      </c>
      <c r="C8" s="139"/>
      <c r="D8" s="139"/>
      <c r="E8" s="139"/>
      <c r="F8" s="140"/>
      <c r="G8" s="36" t="s">
        <v>210</v>
      </c>
      <c r="H8" s="36" t="s">
        <v>211</v>
      </c>
      <c r="I8" s="36" t="s">
        <v>212</v>
      </c>
      <c r="J8" s="36" t="s">
        <v>17</v>
      </c>
      <c r="K8" s="36" t="s">
        <v>48</v>
      </c>
    </row>
    <row r="9" spans="2:11" ht="16.5" customHeight="1">
      <c r="B9" s="138">
        <v>1</v>
      </c>
      <c r="C9" s="139"/>
      <c r="D9" s="139"/>
      <c r="E9" s="139"/>
      <c r="F9" s="140"/>
      <c r="G9" s="36">
        <v>2</v>
      </c>
      <c r="H9" s="36">
        <v>3</v>
      </c>
      <c r="I9" s="36">
        <v>5</v>
      </c>
      <c r="J9" s="36" t="s">
        <v>19</v>
      </c>
      <c r="K9" s="36" t="s">
        <v>20</v>
      </c>
    </row>
    <row r="10" spans="2:11">
      <c r="B10" s="6"/>
      <c r="C10" s="6"/>
      <c r="D10" s="6"/>
      <c r="E10" s="6"/>
      <c r="F10" s="6" t="s">
        <v>76</v>
      </c>
      <c r="G10" s="51">
        <v>1215763.75</v>
      </c>
      <c r="H10" s="105">
        <f>SUM(H12+H18+H21+H24+H27+H31)</f>
        <v>2640812</v>
      </c>
      <c r="I10" s="105">
        <v>1505615.63</v>
      </c>
      <c r="J10" s="105">
        <f>SUM(I10/G10*100)</f>
        <v>123.84113525345693</v>
      </c>
      <c r="K10" s="105">
        <v>0</v>
      </c>
    </row>
    <row r="11" spans="2:11" ht="15.75" customHeight="1">
      <c r="B11" s="6">
        <v>6</v>
      </c>
      <c r="C11" s="6"/>
      <c r="D11" s="6"/>
      <c r="E11" s="6"/>
      <c r="F11" s="6" t="s">
        <v>2</v>
      </c>
      <c r="G11" s="51">
        <f>SUM(G12+G18+G21+G24+G27+G31)</f>
        <v>1215763.75</v>
      </c>
      <c r="H11" s="105">
        <f>SUM(H12+H18+H21+H24+H27+H31)</f>
        <v>2640812</v>
      </c>
      <c r="I11" s="105">
        <f>SUM(I12+I18+I21+I24+I27)</f>
        <v>1505615.6300000001</v>
      </c>
      <c r="J11" s="105">
        <v>0</v>
      </c>
      <c r="K11" s="105">
        <v>0</v>
      </c>
    </row>
    <row r="12" spans="2:11" ht="25.5">
      <c r="B12" s="6"/>
      <c r="C12" s="11">
        <v>63</v>
      </c>
      <c r="D12" s="11"/>
      <c r="E12" s="11"/>
      <c r="F12" s="11" t="s">
        <v>21</v>
      </c>
      <c r="G12" s="51">
        <f>SUM(G13+G15)</f>
        <v>1053155.77</v>
      </c>
      <c r="H12" s="51">
        <f>SUM(H13+H15)</f>
        <v>2266908</v>
      </c>
      <c r="I12" s="106">
        <f>SUM(I13+I15)</f>
        <v>1328438.56</v>
      </c>
      <c r="J12" s="106">
        <v>0</v>
      </c>
      <c r="K12" s="106">
        <v>0</v>
      </c>
    </row>
    <row r="13" spans="2:11">
      <c r="B13" s="7"/>
      <c r="C13" s="7"/>
      <c r="D13" s="7">
        <v>634</v>
      </c>
      <c r="E13" s="7"/>
      <c r="F13" s="7" t="s">
        <v>77</v>
      </c>
      <c r="G13" s="51">
        <v>132.69999999999999</v>
      </c>
      <c r="H13" s="51">
        <v>0</v>
      </c>
      <c r="I13" s="106">
        <v>0</v>
      </c>
      <c r="J13" s="106">
        <v>0</v>
      </c>
      <c r="K13" s="106">
        <v>0</v>
      </c>
    </row>
    <row r="14" spans="2:11">
      <c r="B14" s="7"/>
      <c r="C14" s="7"/>
      <c r="D14" s="7"/>
      <c r="E14" s="7">
        <v>6341</v>
      </c>
      <c r="F14" s="7" t="s">
        <v>78</v>
      </c>
      <c r="G14" s="51">
        <v>132.69999999999999</v>
      </c>
      <c r="H14" s="51">
        <v>0</v>
      </c>
      <c r="I14" s="51">
        <v>0</v>
      </c>
      <c r="J14" s="106">
        <f>SUM(I14/G14*100)</f>
        <v>0</v>
      </c>
      <c r="K14" s="106">
        <v>0</v>
      </c>
    </row>
    <row r="15" spans="2:11">
      <c r="B15" s="7"/>
      <c r="C15" s="7"/>
      <c r="D15" s="7">
        <v>636</v>
      </c>
      <c r="E15" s="7"/>
      <c r="F15" s="7" t="s">
        <v>79</v>
      </c>
      <c r="G15" s="51">
        <f>SUM(G16:G17)</f>
        <v>1053023.07</v>
      </c>
      <c r="H15" s="51">
        <f>SUM(H16:H17)</f>
        <v>2266908</v>
      </c>
      <c r="I15" s="106">
        <f>SUM(I16:I17)</f>
        <v>1328438.56</v>
      </c>
      <c r="J15" s="106">
        <v>0</v>
      </c>
      <c r="K15" s="106">
        <v>0</v>
      </c>
    </row>
    <row r="16" spans="2:11">
      <c r="B16" s="7"/>
      <c r="C16" s="7"/>
      <c r="D16" s="7"/>
      <c r="E16" s="7">
        <v>6361</v>
      </c>
      <c r="F16" s="7" t="s">
        <v>80</v>
      </c>
      <c r="G16" s="51">
        <v>1053023.07</v>
      </c>
      <c r="H16" s="51">
        <v>2266908</v>
      </c>
      <c r="I16" s="106">
        <v>1328438.56</v>
      </c>
      <c r="J16" s="106">
        <f>SUM(I16/G16*100)</f>
        <v>126.15474416909022</v>
      </c>
      <c r="K16" s="106">
        <v>0</v>
      </c>
    </row>
    <row r="17" spans="2:11">
      <c r="B17" s="7"/>
      <c r="C17" s="7"/>
      <c r="D17" s="7"/>
      <c r="E17" s="7" t="s">
        <v>130</v>
      </c>
      <c r="F17" s="7" t="s">
        <v>131</v>
      </c>
      <c r="G17" s="51">
        <v>0</v>
      </c>
      <c r="H17" s="51">
        <v>0</v>
      </c>
      <c r="I17" s="106">
        <v>0</v>
      </c>
      <c r="J17" s="106">
        <v>0</v>
      </c>
      <c r="K17" s="106">
        <v>0</v>
      </c>
    </row>
    <row r="18" spans="2:11">
      <c r="B18" s="7"/>
      <c r="C18" s="7">
        <v>64</v>
      </c>
      <c r="D18" s="7"/>
      <c r="E18" s="7"/>
      <c r="F18" s="7" t="s">
        <v>81</v>
      </c>
      <c r="G18" s="51">
        <v>0</v>
      </c>
      <c r="H18" s="51">
        <v>4</v>
      </c>
      <c r="I18" s="106">
        <v>0.08</v>
      </c>
      <c r="J18" s="106">
        <v>0</v>
      </c>
      <c r="K18" s="106">
        <v>0</v>
      </c>
    </row>
    <row r="19" spans="2:11" s="33" customFormat="1">
      <c r="B19" s="7"/>
      <c r="C19" s="7"/>
      <c r="D19" s="7">
        <v>641</v>
      </c>
      <c r="E19" s="7"/>
      <c r="F19" s="7" t="s">
        <v>82</v>
      </c>
      <c r="G19" s="51">
        <v>0</v>
      </c>
      <c r="H19" s="51">
        <v>4</v>
      </c>
      <c r="I19" s="106">
        <v>0.08</v>
      </c>
      <c r="J19" s="106">
        <v>0</v>
      </c>
      <c r="K19" s="106">
        <v>0</v>
      </c>
    </row>
    <row r="20" spans="2:11">
      <c r="B20" s="7"/>
      <c r="C20" s="7"/>
      <c r="D20" s="7"/>
      <c r="E20" s="7">
        <v>6413</v>
      </c>
      <c r="F20" s="7" t="s">
        <v>83</v>
      </c>
      <c r="G20" s="51">
        <v>0</v>
      </c>
      <c r="H20" s="51">
        <v>4</v>
      </c>
      <c r="I20" s="106">
        <v>0.08</v>
      </c>
      <c r="J20" s="106">
        <v>0</v>
      </c>
      <c r="K20" s="106">
        <v>0</v>
      </c>
    </row>
    <row r="21" spans="2:11">
      <c r="B21" s="7"/>
      <c r="C21" s="7">
        <v>65</v>
      </c>
      <c r="D21" s="7"/>
      <c r="E21" s="7"/>
      <c r="F21" s="7" t="s">
        <v>135</v>
      </c>
      <c r="G21" s="51">
        <v>917.51</v>
      </c>
      <c r="H21" s="51">
        <v>5000</v>
      </c>
      <c r="I21" s="106">
        <v>574.02</v>
      </c>
      <c r="J21" s="106">
        <v>0</v>
      </c>
      <c r="K21" s="106">
        <v>0</v>
      </c>
    </row>
    <row r="22" spans="2:11">
      <c r="B22" s="7"/>
      <c r="C22" s="7"/>
      <c r="D22" s="7">
        <v>652</v>
      </c>
      <c r="E22" s="7"/>
      <c r="F22" s="7" t="s">
        <v>84</v>
      </c>
      <c r="G22" s="51">
        <v>917.51</v>
      </c>
      <c r="H22" s="51">
        <v>5000</v>
      </c>
      <c r="I22" s="106">
        <v>574.02</v>
      </c>
      <c r="J22" s="106">
        <v>0</v>
      </c>
      <c r="K22" s="106">
        <v>0</v>
      </c>
    </row>
    <row r="23" spans="2:11">
      <c r="B23" s="7"/>
      <c r="C23" s="7"/>
      <c r="D23" s="7"/>
      <c r="E23" s="7">
        <v>6526</v>
      </c>
      <c r="F23" s="7" t="s">
        <v>85</v>
      </c>
      <c r="G23" s="51">
        <v>917.51</v>
      </c>
      <c r="H23" s="51">
        <v>5000</v>
      </c>
      <c r="I23" s="106">
        <v>574.02</v>
      </c>
      <c r="J23" s="106">
        <f>SUM(I23/G23*100)</f>
        <v>62.562805854977057</v>
      </c>
      <c r="K23" s="106">
        <v>0</v>
      </c>
    </row>
    <row r="24" spans="2:11" ht="25.5">
      <c r="B24" s="7"/>
      <c r="C24" s="7">
        <v>66</v>
      </c>
      <c r="D24" s="8"/>
      <c r="E24" s="8"/>
      <c r="F24" s="11" t="s">
        <v>22</v>
      </c>
      <c r="G24" s="51">
        <v>1761.2</v>
      </c>
      <c r="H24" s="51">
        <v>3700</v>
      </c>
      <c r="I24" s="106">
        <v>2478</v>
      </c>
      <c r="J24" s="106">
        <v>0</v>
      </c>
      <c r="K24" s="106">
        <v>0</v>
      </c>
    </row>
    <row r="25" spans="2:11" ht="25.5">
      <c r="B25" s="7"/>
      <c r="C25" s="23"/>
      <c r="D25" s="8">
        <v>661</v>
      </c>
      <c r="E25" s="8"/>
      <c r="F25" s="11" t="s">
        <v>23</v>
      </c>
      <c r="G25" s="51">
        <v>1761.2</v>
      </c>
      <c r="H25" s="51">
        <v>3700</v>
      </c>
      <c r="I25" s="106">
        <v>2478</v>
      </c>
      <c r="J25" s="106">
        <v>0</v>
      </c>
      <c r="K25" s="106">
        <v>0</v>
      </c>
    </row>
    <row r="26" spans="2:11">
      <c r="B26" s="7"/>
      <c r="C26" s="23"/>
      <c r="D26" s="8"/>
      <c r="E26" s="8">
        <v>6615</v>
      </c>
      <c r="F26" s="11" t="s">
        <v>86</v>
      </c>
      <c r="G26" s="51">
        <v>1761.2</v>
      </c>
      <c r="H26" s="51">
        <v>3700</v>
      </c>
      <c r="I26" s="106">
        <v>2478</v>
      </c>
      <c r="J26" s="106">
        <f>SUM(I26/G26*100)</f>
        <v>140.69952305246423</v>
      </c>
      <c r="K26" s="106">
        <v>0</v>
      </c>
    </row>
    <row r="27" spans="2:11">
      <c r="B27" s="7"/>
      <c r="C27" s="23">
        <v>67</v>
      </c>
      <c r="D27" s="8"/>
      <c r="E27" s="8"/>
      <c r="F27" s="11"/>
      <c r="G27" s="51">
        <v>159929.26999999999</v>
      </c>
      <c r="H27" s="51">
        <v>340364</v>
      </c>
      <c r="I27" s="106">
        <v>174124.97</v>
      </c>
      <c r="J27" s="106">
        <v>0</v>
      </c>
      <c r="K27" s="106">
        <v>0</v>
      </c>
    </row>
    <row r="28" spans="2:11">
      <c r="B28" s="7"/>
      <c r="C28" s="23"/>
      <c r="D28" s="8">
        <v>671</v>
      </c>
      <c r="E28" s="8"/>
      <c r="F28" s="11"/>
      <c r="G28" s="51">
        <v>159929.26999999999</v>
      </c>
      <c r="H28" s="51">
        <v>340364</v>
      </c>
      <c r="I28" s="106">
        <v>174124.97</v>
      </c>
      <c r="J28" s="106">
        <v>0</v>
      </c>
      <c r="K28" s="106">
        <v>0</v>
      </c>
    </row>
    <row r="29" spans="2:11" ht="24">
      <c r="B29" s="7"/>
      <c r="C29" s="23"/>
      <c r="D29" s="8"/>
      <c r="E29" s="8">
        <v>6711</v>
      </c>
      <c r="F29" s="69" t="s">
        <v>133</v>
      </c>
      <c r="G29" s="51">
        <v>159929.26999999999</v>
      </c>
      <c r="H29" s="51">
        <v>340364</v>
      </c>
      <c r="I29" s="106">
        <v>174124.97</v>
      </c>
      <c r="J29" s="106">
        <f>SUM(I29/G29*100)</f>
        <v>108.87623635123202</v>
      </c>
      <c r="K29" s="106">
        <v>0</v>
      </c>
    </row>
    <row r="30" spans="2:11" ht="25.5">
      <c r="B30" s="7"/>
      <c r="C30" s="7"/>
      <c r="D30" s="8"/>
      <c r="E30" s="8">
        <v>6712</v>
      </c>
      <c r="F30" s="11" t="s">
        <v>134</v>
      </c>
      <c r="G30" s="51">
        <v>56240.01</v>
      </c>
      <c r="H30" s="51">
        <v>0</v>
      </c>
      <c r="I30" s="106">
        <v>174124.97</v>
      </c>
      <c r="J30" s="106">
        <f>SUM(I30/G30*100)</f>
        <v>309.61048904507658</v>
      </c>
      <c r="K30" s="106">
        <v>0</v>
      </c>
    </row>
    <row r="31" spans="2:11">
      <c r="B31" s="95">
        <v>9</v>
      </c>
      <c r="C31" s="90"/>
      <c r="D31" s="91"/>
      <c r="E31" s="91"/>
      <c r="F31" s="92" t="s">
        <v>220</v>
      </c>
      <c r="G31" s="51">
        <v>0</v>
      </c>
      <c r="H31" s="51">
        <v>24836</v>
      </c>
      <c r="I31" s="106">
        <v>19</v>
      </c>
      <c r="J31" s="106">
        <v>30</v>
      </c>
      <c r="K31" s="106">
        <v>0</v>
      </c>
    </row>
    <row r="32" spans="2:11">
      <c r="B32" s="90"/>
      <c r="C32" s="90"/>
      <c r="D32" s="91">
        <v>922</v>
      </c>
      <c r="E32" s="91"/>
      <c r="F32" s="68" t="s">
        <v>221</v>
      </c>
      <c r="G32" s="51">
        <v>7731.3</v>
      </c>
      <c r="H32" s="51">
        <v>24836</v>
      </c>
      <c r="I32" s="106">
        <v>19</v>
      </c>
      <c r="J32" s="106">
        <v>30</v>
      </c>
      <c r="K32" s="106">
        <v>0</v>
      </c>
    </row>
    <row r="33" spans="2:11" ht="9.75" customHeight="1">
      <c r="B33" s="52"/>
      <c r="C33" s="52"/>
      <c r="D33" s="52"/>
      <c r="E33" s="52"/>
      <c r="F33" s="53"/>
      <c r="G33" s="54"/>
      <c r="H33" s="54"/>
      <c r="I33" s="55"/>
      <c r="J33" s="55"/>
      <c r="K33" s="55"/>
    </row>
    <row r="34" spans="2:11" hidden="1">
      <c r="B34" s="52"/>
      <c r="C34" s="52"/>
      <c r="D34" s="52"/>
      <c r="E34" s="52"/>
      <c r="F34" s="53"/>
      <c r="G34" s="54"/>
      <c r="H34" s="54"/>
      <c r="I34" s="55"/>
      <c r="J34" s="55"/>
      <c r="K34" s="55"/>
    </row>
    <row r="35" spans="2:11" ht="15.75" hidden="1" customHeight="1"/>
    <row r="36" spans="2:11" ht="25.5" customHeight="1">
      <c r="B36" s="138" t="s">
        <v>6</v>
      </c>
      <c r="C36" s="139"/>
      <c r="D36" s="139"/>
      <c r="E36" s="139"/>
      <c r="F36" s="140"/>
      <c r="G36" s="36" t="s">
        <v>210</v>
      </c>
      <c r="H36" s="36" t="s">
        <v>211</v>
      </c>
      <c r="I36" s="36" t="s">
        <v>132</v>
      </c>
      <c r="J36" s="36" t="s">
        <v>17</v>
      </c>
      <c r="K36" s="36" t="s">
        <v>48</v>
      </c>
    </row>
    <row r="37" spans="2:11" ht="12.75" customHeight="1">
      <c r="B37" s="138">
        <v>1</v>
      </c>
      <c r="C37" s="139"/>
      <c r="D37" s="139"/>
      <c r="E37" s="139"/>
      <c r="F37" s="140"/>
      <c r="G37" s="36">
        <v>2</v>
      </c>
      <c r="H37" s="36">
        <v>3</v>
      </c>
      <c r="I37" s="36">
        <v>4</v>
      </c>
      <c r="J37" s="36" t="s">
        <v>141</v>
      </c>
      <c r="K37" s="36" t="s">
        <v>201</v>
      </c>
    </row>
    <row r="38" spans="2:11">
      <c r="B38" s="6"/>
      <c r="C38" s="6"/>
      <c r="D38" s="6"/>
      <c r="E38" s="6"/>
      <c r="F38" s="6" t="s">
        <v>36</v>
      </c>
      <c r="G38" s="51">
        <f>SUM(G39+G90)</f>
        <v>1204972.2100000002</v>
      </c>
      <c r="H38" s="51">
        <f>SUM(H39+H90)</f>
        <v>2640812</v>
      </c>
      <c r="I38" s="106">
        <f>SUM(I39+I90)</f>
        <v>1513221.1000000003</v>
      </c>
      <c r="J38" s="106">
        <f>SUM(I38/G38*100)</f>
        <v>125.58141071153833</v>
      </c>
      <c r="K38" s="106">
        <f>SUM(I38/H38*100)</f>
        <v>57.30135655245433</v>
      </c>
    </row>
    <row r="39" spans="2:11">
      <c r="B39" s="6">
        <v>3</v>
      </c>
      <c r="C39" s="6"/>
      <c r="D39" s="6"/>
      <c r="E39" s="6"/>
      <c r="F39" s="6" t="s">
        <v>3</v>
      </c>
      <c r="G39" s="51">
        <f>SUM(G40+G48+G79+G83+G87)</f>
        <v>1204223.2100000002</v>
      </c>
      <c r="H39" s="51">
        <f>SUM(H40+H48+H79+H83+H87)</f>
        <v>2577312</v>
      </c>
      <c r="I39" s="106">
        <f>SUM(I40+I48+I79)</f>
        <v>1504651.2600000002</v>
      </c>
      <c r="J39" s="106">
        <f t="shared" ref="J39:J94" si="0">SUM(I39/G39*100)</f>
        <v>124.94787075230013</v>
      </c>
      <c r="K39" s="106">
        <f t="shared" ref="K39:K96" si="1">SUM(I39/H39*100)</f>
        <v>58.380640760606404</v>
      </c>
    </row>
    <row r="40" spans="2:11">
      <c r="B40" s="6"/>
      <c r="C40" s="11">
        <v>31</v>
      </c>
      <c r="D40" s="11"/>
      <c r="E40" s="11"/>
      <c r="F40" s="11" t="s">
        <v>4</v>
      </c>
      <c r="G40" s="51">
        <f>SUM(G41+G43+G45)</f>
        <v>974758.01</v>
      </c>
      <c r="H40" s="51">
        <f>SUM(H41+H43+H45)</f>
        <v>2102518</v>
      </c>
      <c r="I40" s="106">
        <f>SUM(I41+I43+I45)</f>
        <v>1273275.8700000001</v>
      </c>
      <c r="J40" s="106">
        <f t="shared" si="0"/>
        <v>130.6248173328681</v>
      </c>
      <c r="K40" s="106">
        <f t="shared" si="1"/>
        <v>60.559570476923383</v>
      </c>
    </row>
    <row r="41" spans="2:11">
      <c r="B41" s="7"/>
      <c r="C41" s="7"/>
      <c r="D41" s="7">
        <v>311</v>
      </c>
      <c r="E41" s="7"/>
      <c r="F41" s="7" t="s">
        <v>25</v>
      </c>
      <c r="G41" s="51">
        <v>806744.51</v>
      </c>
      <c r="H41" s="51">
        <v>1724773</v>
      </c>
      <c r="I41" s="106">
        <v>1052532.8799999999</v>
      </c>
      <c r="J41" s="106">
        <f t="shared" si="0"/>
        <v>130.46669260879133</v>
      </c>
      <c r="K41" s="106">
        <f t="shared" si="1"/>
        <v>61.024429301711002</v>
      </c>
    </row>
    <row r="42" spans="2:11">
      <c r="B42" s="7"/>
      <c r="C42" s="7"/>
      <c r="D42" s="7"/>
      <c r="E42" s="7">
        <v>3111</v>
      </c>
      <c r="F42" s="7" t="s">
        <v>26</v>
      </c>
      <c r="G42" s="51">
        <v>806744.51</v>
      </c>
      <c r="H42" s="51">
        <v>1724773</v>
      </c>
      <c r="I42" s="106">
        <v>1052532.8799999999</v>
      </c>
      <c r="J42" s="106">
        <f t="shared" si="0"/>
        <v>130.46669260879133</v>
      </c>
      <c r="K42" s="106">
        <f t="shared" si="1"/>
        <v>61.024429301711002</v>
      </c>
    </row>
    <row r="43" spans="2:11">
      <c r="B43" s="7"/>
      <c r="C43" s="7"/>
      <c r="D43" s="7">
        <v>312</v>
      </c>
      <c r="E43" s="7"/>
      <c r="F43" s="7" t="s">
        <v>87</v>
      </c>
      <c r="G43" s="51">
        <v>34905.919999999998</v>
      </c>
      <c r="H43" s="51">
        <v>65400</v>
      </c>
      <c r="I43" s="106">
        <v>46893.1</v>
      </c>
      <c r="J43" s="106">
        <f t="shared" si="0"/>
        <v>134.3413953850808</v>
      </c>
      <c r="K43" s="106">
        <f t="shared" si="1"/>
        <v>71.7019877675841</v>
      </c>
    </row>
    <row r="44" spans="2:11">
      <c r="B44" s="7"/>
      <c r="C44" s="7"/>
      <c r="D44" s="7"/>
      <c r="E44" s="7">
        <v>3121</v>
      </c>
      <c r="F44" s="7" t="s">
        <v>87</v>
      </c>
      <c r="G44" s="51">
        <v>34905.919999999998</v>
      </c>
      <c r="H44" s="51">
        <v>65400</v>
      </c>
      <c r="I44" s="106">
        <v>46893.1</v>
      </c>
      <c r="J44" s="106">
        <f t="shared" si="0"/>
        <v>134.3413953850808</v>
      </c>
      <c r="K44" s="106">
        <f t="shared" si="1"/>
        <v>71.7019877675841</v>
      </c>
    </row>
    <row r="45" spans="2:11">
      <c r="B45" s="7"/>
      <c r="C45" s="7"/>
      <c r="D45" s="7">
        <v>313</v>
      </c>
      <c r="E45" s="7"/>
      <c r="F45" s="7" t="s">
        <v>88</v>
      </c>
      <c r="G45" s="51">
        <f>SUM(G46:G47)</f>
        <v>133107.57999999999</v>
      </c>
      <c r="H45" s="51">
        <v>312345</v>
      </c>
      <c r="I45" s="106">
        <v>173849.89</v>
      </c>
      <c r="J45" s="106">
        <f t="shared" si="0"/>
        <v>130.60855737892615</v>
      </c>
      <c r="K45" s="106">
        <f t="shared" si="1"/>
        <v>55.659571947686061</v>
      </c>
    </row>
    <row r="46" spans="2:11">
      <c r="B46" s="7"/>
      <c r="C46" s="7"/>
      <c r="D46" s="7"/>
      <c r="E46" s="7">
        <v>3132</v>
      </c>
      <c r="F46" s="7" t="s">
        <v>89</v>
      </c>
      <c r="G46" s="51">
        <v>133107.57999999999</v>
      </c>
      <c r="H46" s="51">
        <v>312345</v>
      </c>
      <c r="I46" s="106">
        <v>173849.89</v>
      </c>
      <c r="J46" s="106">
        <f t="shared" si="0"/>
        <v>130.60855737892615</v>
      </c>
      <c r="K46" s="106">
        <f t="shared" si="1"/>
        <v>55.659571947686061</v>
      </c>
    </row>
    <row r="47" spans="2:11">
      <c r="B47" s="7"/>
      <c r="C47" s="7"/>
      <c r="D47" s="7"/>
      <c r="E47" s="7">
        <v>3133</v>
      </c>
      <c r="F47" s="7" t="s">
        <v>90</v>
      </c>
      <c r="G47" s="51">
        <v>0</v>
      </c>
      <c r="H47" s="51">
        <v>0</v>
      </c>
      <c r="I47" s="106">
        <v>0</v>
      </c>
      <c r="J47" s="106">
        <v>0</v>
      </c>
      <c r="K47" s="106">
        <v>0</v>
      </c>
    </row>
    <row r="48" spans="2:11">
      <c r="B48" s="7"/>
      <c r="C48" s="7">
        <v>32</v>
      </c>
      <c r="D48" s="8"/>
      <c r="E48" s="8"/>
      <c r="F48" s="7" t="s">
        <v>13</v>
      </c>
      <c r="G48" s="51">
        <f>SUM(G49+G53+G60+G70+G72)</f>
        <v>227092.72</v>
      </c>
      <c r="H48" s="51">
        <f>SUM(H49+H53+H60+H70+H72)</f>
        <v>405796</v>
      </c>
      <c r="I48" s="106">
        <f>SUM(I49+I53+I60+I70+I72)</f>
        <v>230991.62000000002</v>
      </c>
      <c r="J48" s="106">
        <f t="shared" si="0"/>
        <v>101.71687582058995</v>
      </c>
      <c r="K48" s="106">
        <f t="shared" si="1"/>
        <v>56.923089434099893</v>
      </c>
    </row>
    <row r="49" spans="2:11">
      <c r="B49" s="7"/>
      <c r="C49" s="7"/>
      <c r="D49" s="7">
        <v>321</v>
      </c>
      <c r="E49" s="7"/>
      <c r="F49" s="7" t="s">
        <v>27</v>
      </c>
      <c r="G49" s="51">
        <f>SUM(G50:G52)</f>
        <v>21072.98</v>
      </c>
      <c r="H49" s="51">
        <f>SUM(H50:H52)</f>
        <v>38672</v>
      </c>
      <c r="I49" s="106">
        <f>SUM(I50:I52)</f>
        <v>22315.170000000002</v>
      </c>
      <c r="J49" s="106">
        <f t="shared" si="0"/>
        <v>105.89470497290844</v>
      </c>
      <c r="K49" s="106">
        <f t="shared" si="1"/>
        <v>57.703687422424501</v>
      </c>
    </row>
    <row r="50" spans="2:11">
      <c r="B50" s="7"/>
      <c r="C50" s="23"/>
      <c r="D50" s="7"/>
      <c r="E50" s="7">
        <v>3211</v>
      </c>
      <c r="F50" s="29" t="s">
        <v>28</v>
      </c>
      <c r="G50" s="51">
        <v>7049.52</v>
      </c>
      <c r="H50" s="51">
        <v>8000</v>
      </c>
      <c r="I50" s="106">
        <v>5163.5600000000004</v>
      </c>
      <c r="J50" s="106">
        <f t="shared" si="0"/>
        <v>73.24697284354113</v>
      </c>
      <c r="K50" s="106">
        <f t="shared" si="1"/>
        <v>64.544499999999999</v>
      </c>
    </row>
    <row r="51" spans="2:11">
      <c r="B51" s="7"/>
      <c r="C51" s="23"/>
      <c r="D51" s="7"/>
      <c r="E51" s="7">
        <v>3212</v>
      </c>
      <c r="F51" s="29" t="s">
        <v>91</v>
      </c>
      <c r="G51" s="51">
        <v>12203.23</v>
      </c>
      <c r="H51" s="51">
        <v>27373</v>
      </c>
      <c r="I51" s="106">
        <v>15961.41</v>
      </c>
      <c r="J51" s="106">
        <f t="shared" si="0"/>
        <v>130.79660057214363</v>
      </c>
      <c r="K51" s="106">
        <f t="shared" si="1"/>
        <v>58.310780696306573</v>
      </c>
    </row>
    <row r="52" spans="2:11">
      <c r="B52" s="7"/>
      <c r="C52" s="23"/>
      <c r="D52" s="7"/>
      <c r="E52" s="7">
        <v>3213</v>
      </c>
      <c r="F52" s="29" t="s">
        <v>92</v>
      </c>
      <c r="G52" s="51">
        <v>1820.23</v>
      </c>
      <c r="H52" s="106">
        <v>3299</v>
      </c>
      <c r="I52" s="106">
        <v>1190.2</v>
      </c>
      <c r="J52" s="106">
        <f t="shared" si="0"/>
        <v>65.387341160183055</v>
      </c>
      <c r="K52" s="106">
        <f t="shared" si="1"/>
        <v>36.077599272506824</v>
      </c>
    </row>
    <row r="53" spans="2:11">
      <c r="B53" s="7"/>
      <c r="C53" s="23"/>
      <c r="D53" s="7">
        <v>322</v>
      </c>
      <c r="E53" s="7"/>
      <c r="F53" s="29" t="s">
        <v>93</v>
      </c>
      <c r="G53" s="51">
        <f>SUM(G54:G59)</f>
        <v>126748.96</v>
      </c>
      <c r="H53" s="106">
        <f>SUM(H54:H59)</f>
        <v>253855</v>
      </c>
      <c r="I53" s="106">
        <f>SUM(I54:I59)</f>
        <v>135237.52000000002</v>
      </c>
      <c r="J53" s="106">
        <f t="shared" si="0"/>
        <v>106.6971437083192</v>
      </c>
      <c r="K53" s="106">
        <f t="shared" si="1"/>
        <v>53.273530164857895</v>
      </c>
    </row>
    <row r="54" spans="2:11">
      <c r="B54" s="7"/>
      <c r="C54" s="23"/>
      <c r="D54" s="7"/>
      <c r="E54" s="7">
        <v>3221</v>
      </c>
      <c r="F54" s="29" t="s">
        <v>94</v>
      </c>
      <c r="G54" s="51">
        <v>11617.21</v>
      </c>
      <c r="H54" s="106">
        <v>20000</v>
      </c>
      <c r="I54" s="106">
        <v>7109.38</v>
      </c>
      <c r="J54" s="106">
        <f t="shared" si="0"/>
        <v>61.196965536475631</v>
      </c>
      <c r="K54" s="106">
        <f t="shared" si="1"/>
        <v>35.546900000000001</v>
      </c>
    </row>
    <row r="55" spans="2:11">
      <c r="B55" s="7"/>
      <c r="C55" s="23"/>
      <c r="D55" s="7"/>
      <c r="E55" s="7">
        <v>3222</v>
      </c>
      <c r="F55" s="29" t="s">
        <v>95</v>
      </c>
      <c r="G55" s="51">
        <v>60393.16</v>
      </c>
      <c r="H55" s="106">
        <v>172555.6</v>
      </c>
      <c r="I55" s="106">
        <v>102443.89</v>
      </c>
      <c r="J55" s="106">
        <f t="shared" si="0"/>
        <v>169.62829896630677</v>
      </c>
      <c r="K55" s="106">
        <f t="shared" si="1"/>
        <v>59.368626691918422</v>
      </c>
    </row>
    <row r="56" spans="2:11">
      <c r="B56" s="7"/>
      <c r="C56" s="23"/>
      <c r="D56" s="7"/>
      <c r="E56" s="7">
        <v>3223</v>
      </c>
      <c r="F56" s="29" t="s">
        <v>96</v>
      </c>
      <c r="G56" s="51">
        <v>51807.19</v>
      </c>
      <c r="H56" s="106">
        <v>55000</v>
      </c>
      <c r="I56" s="106">
        <v>24750.37</v>
      </c>
      <c r="J56" s="106">
        <f t="shared" si="0"/>
        <v>47.774005886055583</v>
      </c>
      <c r="K56" s="106">
        <f t="shared" si="1"/>
        <v>45.000672727272729</v>
      </c>
    </row>
    <row r="57" spans="2:11">
      <c r="B57" s="7"/>
      <c r="C57" s="23"/>
      <c r="D57" s="7"/>
      <c r="E57" s="7">
        <v>3224</v>
      </c>
      <c r="F57" s="29" t="s">
        <v>97</v>
      </c>
      <c r="G57" s="51">
        <v>1999.19</v>
      </c>
      <c r="H57" s="106">
        <v>3299.4</v>
      </c>
      <c r="I57" s="106">
        <v>0</v>
      </c>
      <c r="J57" s="106">
        <f t="shared" si="0"/>
        <v>0</v>
      </c>
      <c r="K57" s="106">
        <f t="shared" si="1"/>
        <v>0</v>
      </c>
    </row>
    <row r="58" spans="2:11">
      <c r="B58" s="7"/>
      <c r="C58" s="23"/>
      <c r="D58" s="7"/>
      <c r="E58" s="7">
        <v>3225</v>
      </c>
      <c r="F58" s="29" t="s">
        <v>98</v>
      </c>
      <c r="G58" s="51">
        <v>932.21</v>
      </c>
      <c r="H58" s="106">
        <v>2000</v>
      </c>
      <c r="I58" s="106">
        <v>933.88</v>
      </c>
      <c r="J58" s="106">
        <f t="shared" si="0"/>
        <v>100.17914418425033</v>
      </c>
      <c r="K58" s="106">
        <f t="shared" si="1"/>
        <v>46.694000000000003</v>
      </c>
    </row>
    <row r="59" spans="2:11">
      <c r="B59" s="7"/>
      <c r="C59" s="23"/>
      <c r="D59" s="7"/>
      <c r="E59" s="7">
        <v>3227</v>
      </c>
      <c r="F59" s="29" t="s">
        <v>136</v>
      </c>
      <c r="G59" s="51">
        <v>0</v>
      </c>
      <c r="H59" s="106">
        <v>1000</v>
      </c>
      <c r="I59" s="106">
        <v>0</v>
      </c>
      <c r="J59" s="106">
        <v>0</v>
      </c>
      <c r="K59" s="106">
        <f t="shared" si="1"/>
        <v>0</v>
      </c>
    </row>
    <row r="60" spans="2:11">
      <c r="B60" s="7"/>
      <c r="C60" s="23"/>
      <c r="D60" s="7">
        <v>323</v>
      </c>
      <c r="E60" s="7"/>
      <c r="F60" s="29" t="s">
        <v>99</v>
      </c>
      <c r="G60" s="51">
        <f>SUM(G61:G69)</f>
        <v>72807.179999999993</v>
      </c>
      <c r="H60" s="106">
        <f>SUM(H61:H69)</f>
        <v>94354</v>
      </c>
      <c r="I60" s="106">
        <f>SUM(I61:I69)</f>
        <v>66498.39</v>
      </c>
      <c r="J60" s="106">
        <f t="shared" si="0"/>
        <v>91.334934274339432</v>
      </c>
      <c r="K60" s="106">
        <f t="shared" si="1"/>
        <v>70.477552620980561</v>
      </c>
    </row>
    <row r="61" spans="2:11">
      <c r="B61" s="7"/>
      <c r="C61" s="23"/>
      <c r="D61" s="7"/>
      <c r="E61" s="7">
        <v>3231</v>
      </c>
      <c r="F61" s="29" t="s">
        <v>100</v>
      </c>
      <c r="G61" s="51">
        <v>43369.52</v>
      </c>
      <c r="H61" s="106">
        <v>53374</v>
      </c>
      <c r="I61" s="106">
        <v>47641.77</v>
      </c>
      <c r="J61" s="106">
        <f t="shared" si="0"/>
        <v>109.8508122755336</v>
      </c>
      <c r="K61" s="106">
        <f t="shared" si="1"/>
        <v>89.260257803424878</v>
      </c>
    </row>
    <row r="62" spans="2:11">
      <c r="B62" s="7"/>
      <c r="C62" s="23"/>
      <c r="D62" s="7"/>
      <c r="E62" s="7">
        <v>3232</v>
      </c>
      <c r="F62" s="29" t="s">
        <v>101</v>
      </c>
      <c r="G62" s="51">
        <v>8503</v>
      </c>
      <c r="H62" s="106">
        <v>8000</v>
      </c>
      <c r="I62" s="106">
        <v>3728.02</v>
      </c>
      <c r="J62" s="106">
        <f t="shared" si="0"/>
        <v>43.843584617193933</v>
      </c>
      <c r="K62" s="106">
        <f t="shared" si="1"/>
        <v>46.600249999999996</v>
      </c>
    </row>
    <row r="63" spans="2:11">
      <c r="B63" s="7"/>
      <c r="C63" s="23"/>
      <c r="D63" s="7"/>
      <c r="E63" s="7">
        <v>3233</v>
      </c>
      <c r="F63" s="29" t="s">
        <v>102</v>
      </c>
      <c r="G63" s="51">
        <v>434.67</v>
      </c>
      <c r="H63" s="106">
        <v>1000</v>
      </c>
      <c r="I63" s="106">
        <v>728.92</v>
      </c>
      <c r="J63" s="106">
        <f t="shared" si="0"/>
        <v>167.6950330135505</v>
      </c>
      <c r="K63" s="106">
        <f t="shared" si="1"/>
        <v>72.891999999999996</v>
      </c>
    </row>
    <row r="64" spans="2:11">
      <c r="B64" s="7"/>
      <c r="C64" s="23"/>
      <c r="D64" s="7"/>
      <c r="E64" s="7">
        <v>3234</v>
      </c>
      <c r="F64" s="29" t="s">
        <v>103</v>
      </c>
      <c r="G64" s="51">
        <v>9426.8700000000008</v>
      </c>
      <c r="H64" s="106">
        <v>10000</v>
      </c>
      <c r="I64" s="106">
        <v>4968.5200000000004</v>
      </c>
      <c r="J64" s="106">
        <f t="shared" si="0"/>
        <v>52.705935268015793</v>
      </c>
      <c r="K64" s="106">
        <f t="shared" si="1"/>
        <v>49.685200000000009</v>
      </c>
    </row>
    <row r="65" spans="2:11">
      <c r="B65" s="7"/>
      <c r="C65" s="23"/>
      <c r="D65" s="7"/>
      <c r="E65" s="7">
        <v>3235</v>
      </c>
      <c r="F65" s="29" t="s">
        <v>104</v>
      </c>
      <c r="G65" s="51">
        <v>329.32</v>
      </c>
      <c r="H65" s="106">
        <v>2000</v>
      </c>
      <c r="I65" s="106">
        <v>0</v>
      </c>
      <c r="J65" s="106">
        <f t="shared" si="0"/>
        <v>0</v>
      </c>
      <c r="K65" s="106">
        <f t="shared" si="1"/>
        <v>0</v>
      </c>
    </row>
    <row r="66" spans="2:11">
      <c r="B66" s="7"/>
      <c r="C66" s="23"/>
      <c r="D66" s="8"/>
      <c r="E66" s="8">
        <v>3236</v>
      </c>
      <c r="F66" s="8" t="s">
        <v>105</v>
      </c>
      <c r="G66" s="51">
        <v>1775.83</v>
      </c>
      <c r="H66" s="106">
        <v>7000</v>
      </c>
      <c r="I66" s="106">
        <v>240.26</v>
      </c>
      <c r="J66" s="106">
        <f t="shared" si="0"/>
        <v>13.529448201685973</v>
      </c>
      <c r="K66" s="106">
        <f t="shared" si="1"/>
        <v>3.4322857142857139</v>
      </c>
    </row>
    <row r="67" spans="2:11">
      <c r="B67" s="7"/>
      <c r="C67" s="7"/>
      <c r="D67" s="8"/>
      <c r="E67" s="8">
        <v>3237</v>
      </c>
      <c r="F67" s="8" t="s">
        <v>106</v>
      </c>
      <c r="G67" s="51">
        <v>1440.54</v>
      </c>
      <c r="H67" s="106">
        <v>2000</v>
      </c>
      <c r="I67" s="106">
        <v>2013.44</v>
      </c>
      <c r="J67" s="106">
        <f t="shared" si="0"/>
        <v>139.76980854401822</v>
      </c>
      <c r="K67" s="106">
        <f t="shared" si="1"/>
        <v>100.67200000000001</v>
      </c>
    </row>
    <row r="68" spans="2:11">
      <c r="B68" s="7"/>
      <c r="C68" s="7"/>
      <c r="D68" s="8"/>
      <c r="E68" s="8">
        <v>3238</v>
      </c>
      <c r="F68" s="8" t="s">
        <v>107</v>
      </c>
      <c r="G68" s="51">
        <v>2728.7</v>
      </c>
      <c r="H68" s="106">
        <v>4000</v>
      </c>
      <c r="I68" s="106">
        <v>2555.52</v>
      </c>
      <c r="J68" s="106">
        <f t="shared" si="0"/>
        <v>93.653388060248474</v>
      </c>
      <c r="K68" s="106">
        <f t="shared" si="1"/>
        <v>63.887999999999998</v>
      </c>
    </row>
    <row r="69" spans="2:11">
      <c r="B69" s="7"/>
      <c r="C69" s="7"/>
      <c r="D69" s="8"/>
      <c r="E69" s="8">
        <v>3239</v>
      </c>
      <c r="F69" s="8" t="s">
        <v>108</v>
      </c>
      <c r="G69" s="51">
        <v>4798.7299999999996</v>
      </c>
      <c r="H69" s="106">
        <v>6980</v>
      </c>
      <c r="I69" s="106">
        <v>4621.9399999999996</v>
      </c>
      <c r="J69" s="106">
        <f t="shared" si="0"/>
        <v>96.315900248607448</v>
      </c>
      <c r="K69" s="106">
        <f t="shared" si="1"/>
        <v>66.21690544412607</v>
      </c>
    </row>
    <row r="70" spans="2:11">
      <c r="B70" s="7"/>
      <c r="C70" s="7"/>
      <c r="D70" s="8">
        <v>324</v>
      </c>
      <c r="E70" s="8"/>
      <c r="F70" s="8" t="s">
        <v>109</v>
      </c>
      <c r="G70" s="51">
        <v>100</v>
      </c>
      <c r="H70" s="106">
        <v>0</v>
      </c>
      <c r="I70" s="106">
        <v>0</v>
      </c>
      <c r="J70" s="106">
        <f t="shared" si="0"/>
        <v>0</v>
      </c>
      <c r="K70" s="106">
        <v>0</v>
      </c>
    </row>
    <row r="71" spans="2:11">
      <c r="B71" s="7"/>
      <c r="C71" s="7"/>
      <c r="D71" s="8"/>
      <c r="E71" s="8">
        <v>3241</v>
      </c>
      <c r="F71" s="8" t="s">
        <v>110</v>
      </c>
      <c r="G71" s="51">
        <v>100</v>
      </c>
      <c r="H71" s="106">
        <v>0</v>
      </c>
      <c r="I71" s="106">
        <v>0</v>
      </c>
      <c r="J71" s="106">
        <f t="shared" si="0"/>
        <v>0</v>
      </c>
      <c r="K71" s="106">
        <v>0</v>
      </c>
    </row>
    <row r="72" spans="2:11">
      <c r="B72" s="7"/>
      <c r="C72" s="7"/>
      <c r="D72" s="8">
        <v>329</v>
      </c>
      <c r="E72" s="8"/>
      <c r="F72" s="8" t="s">
        <v>111</v>
      </c>
      <c r="G72" s="51">
        <f>SUM(G73:G78)</f>
        <v>6363.6</v>
      </c>
      <c r="H72" s="106">
        <f>SUM(H73:H78)</f>
        <v>18915</v>
      </c>
      <c r="I72" s="106">
        <f>SUM(I73:I78)</f>
        <v>6940.54</v>
      </c>
      <c r="J72" s="106">
        <f t="shared" si="0"/>
        <v>109.06625180715317</v>
      </c>
      <c r="K72" s="106">
        <f t="shared" si="1"/>
        <v>36.693312186095689</v>
      </c>
    </row>
    <row r="73" spans="2:11">
      <c r="B73" s="7"/>
      <c r="C73" s="7"/>
      <c r="D73" s="8"/>
      <c r="E73" s="8">
        <v>3292</v>
      </c>
      <c r="F73" s="8" t="s">
        <v>112</v>
      </c>
      <c r="G73" s="51">
        <v>1624.47</v>
      </c>
      <c r="H73" s="106">
        <v>10515</v>
      </c>
      <c r="I73" s="106">
        <v>1892.24</v>
      </c>
      <c r="J73" s="106">
        <f t="shared" si="0"/>
        <v>116.48353001286573</v>
      </c>
      <c r="K73" s="106">
        <f t="shared" si="1"/>
        <v>17.995625297194483</v>
      </c>
    </row>
    <row r="74" spans="2:11">
      <c r="B74" s="7"/>
      <c r="C74" s="7"/>
      <c r="D74" s="8"/>
      <c r="E74" s="8">
        <v>3293</v>
      </c>
      <c r="F74" s="8" t="s">
        <v>113</v>
      </c>
      <c r="G74" s="51">
        <v>1546.49</v>
      </c>
      <c r="H74" s="106">
        <v>1500</v>
      </c>
      <c r="I74" s="106">
        <v>1420</v>
      </c>
      <c r="J74" s="106">
        <f t="shared" si="0"/>
        <v>91.820832983077807</v>
      </c>
      <c r="K74" s="106">
        <f t="shared" si="1"/>
        <v>94.666666666666671</v>
      </c>
    </row>
    <row r="75" spans="2:11">
      <c r="B75" s="7"/>
      <c r="C75" s="7"/>
      <c r="D75" s="8"/>
      <c r="E75" s="8">
        <v>3294</v>
      </c>
      <c r="F75" s="8" t="s">
        <v>114</v>
      </c>
      <c r="G75" s="51">
        <v>199.36</v>
      </c>
      <c r="H75" s="106">
        <v>1000</v>
      </c>
      <c r="I75" s="106">
        <v>208.09</v>
      </c>
      <c r="J75" s="106">
        <f t="shared" si="0"/>
        <v>104.37901284109148</v>
      </c>
      <c r="K75" s="106">
        <f t="shared" si="1"/>
        <v>20.809000000000001</v>
      </c>
    </row>
    <row r="76" spans="2:11">
      <c r="B76" s="7"/>
      <c r="C76" s="7"/>
      <c r="D76" s="8"/>
      <c r="E76" s="8">
        <v>3295</v>
      </c>
      <c r="F76" s="8" t="s">
        <v>115</v>
      </c>
      <c r="G76" s="51">
        <v>2893.28</v>
      </c>
      <c r="H76" s="106">
        <v>5000</v>
      </c>
      <c r="I76" s="106">
        <v>2832.71</v>
      </c>
      <c r="J76" s="106">
        <f t="shared" si="0"/>
        <v>97.906528230935123</v>
      </c>
      <c r="K76" s="106">
        <f t="shared" si="1"/>
        <v>56.654199999999996</v>
      </c>
    </row>
    <row r="77" spans="2:11">
      <c r="B77" s="7"/>
      <c r="C77" s="7"/>
      <c r="D77" s="8"/>
      <c r="E77" s="8">
        <v>3296</v>
      </c>
      <c r="F77" s="8" t="s">
        <v>116</v>
      </c>
      <c r="G77" s="51">
        <v>0</v>
      </c>
      <c r="H77" s="106">
        <v>0</v>
      </c>
      <c r="I77" s="106">
        <v>0</v>
      </c>
      <c r="J77" s="106">
        <v>0</v>
      </c>
      <c r="K77" s="106">
        <v>0</v>
      </c>
    </row>
    <row r="78" spans="2:11">
      <c r="B78" s="7"/>
      <c r="C78" s="7"/>
      <c r="D78" s="8"/>
      <c r="E78" s="8">
        <v>3299</v>
      </c>
      <c r="F78" s="8" t="s">
        <v>117</v>
      </c>
      <c r="G78" s="51">
        <v>100</v>
      </c>
      <c r="H78" s="106">
        <v>900</v>
      </c>
      <c r="I78" s="106">
        <v>587.5</v>
      </c>
      <c r="J78" s="106">
        <f t="shared" si="0"/>
        <v>587.5</v>
      </c>
      <c r="K78" s="106">
        <f t="shared" si="1"/>
        <v>65.277777777777786</v>
      </c>
    </row>
    <row r="79" spans="2:11">
      <c r="B79" s="7"/>
      <c r="C79" s="7">
        <v>34</v>
      </c>
      <c r="D79" s="8"/>
      <c r="E79" s="8"/>
      <c r="F79" s="8" t="s">
        <v>142</v>
      </c>
      <c r="G79" s="51">
        <v>468.36</v>
      </c>
      <c r="H79" s="106">
        <v>1090</v>
      </c>
      <c r="I79" s="106">
        <v>383.77</v>
      </c>
      <c r="J79" s="106">
        <f t="shared" si="0"/>
        <v>81.939106670082836</v>
      </c>
      <c r="K79" s="106">
        <f t="shared" si="1"/>
        <v>35.208256880733948</v>
      </c>
    </row>
    <row r="80" spans="2:11">
      <c r="B80" s="7"/>
      <c r="C80" s="7"/>
      <c r="D80" s="8">
        <v>343</v>
      </c>
      <c r="E80" s="8"/>
      <c r="F80" s="8" t="s">
        <v>118</v>
      </c>
      <c r="G80" s="51">
        <f>SUM(G81:G82)</f>
        <v>468.36</v>
      </c>
      <c r="H80" s="106">
        <v>1090</v>
      </c>
      <c r="I80" s="106">
        <v>383.77</v>
      </c>
      <c r="J80" s="106">
        <f t="shared" si="0"/>
        <v>81.939106670082836</v>
      </c>
      <c r="K80" s="106">
        <f t="shared" si="1"/>
        <v>35.208256880733948</v>
      </c>
    </row>
    <row r="81" spans="2:11">
      <c r="B81" s="7"/>
      <c r="C81" s="7"/>
      <c r="D81" s="8"/>
      <c r="E81" s="8">
        <v>3431</v>
      </c>
      <c r="F81" s="8" t="s">
        <v>119</v>
      </c>
      <c r="G81" s="51">
        <v>468.36</v>
      </c>
      <c r="H81" s="106">
        <v>1090</v>
      </c>
      <c r="I81" s="106">
        <v>383.77</v>
      </c>
      <c r="J81" s="106">
        <f t="shared" si="0"/>
        <v>81.939106670082836</v>
      </c>
      <c r="K81" s="106">
        <f t="shared" si="1"/>
        <v>35.208256880733948</v>
      </c>
    </row>
    <row r="82" spans="2:11">
      <c r="B82" s="7"/>
      <c r="C82" s="7"/>
      <c r="D82" s="8"/>
      <c r="E82" s="8">
        <v>3433</v>
      </c>
      <c r="F82" s="8" t="s">
        <v>140</v>
      </c>
      <c r="G82" s="51">
        <v>0</v>
      </c>
      <c r="H82" s="106">
        <v>0</v>
      </c>
      <c r="I82" s="106">
        <v>0</v>
      </c>
      <c r="J82" s="106">
        <v>0</v>
      </c>
      <c r="K82" s="106">
        <v>0</v>
      </c>
    </row>
    <row r="83" spans="2:11">
      <c r="B83" s="7"/>
      <c r="C83" s="7">
        <v>37</v>
      </c>
      <c r="D83" s="8"/>
      <c r="E83" s="8"/>
      <c r="F83" s="8" t="s">
        <v>120</v>
      </c>
      <c r="G83" s="51">
        <v>0</v>
      </c>
      <c r="H83" s="106">
        <v>66000</v>
      </c>
      <c r="I83" s="106">
        <v>0</v>
      </c>
      <c r="J83" s="106">
        <v>0</v>
      </c>
      <c r="K83" s="106">
        <f t="shared" si="1"/>
        <v>0</v>
      </c>
    </row>
    <row r="84" spans="2:11">
      <c r="B84" s="7"/>
      <c r="C84" s="7"/>
      <c r="D84" s="8">
        <v>372</v>
      </c>
      <c r="E84" s="8"/>
      <c r="F84" s="8" t="s">
        <v>121</v>
      </c>
      <c r="G84" s="51">
        <f>SUM(G85:G86)</f>
        <v>0</v>
      </c>
      <c r="H84" s="106">
        <f>SUM(H85:H86)</f>
        <v>66000</v>
      </c>
      <c r="I84" s="106">
        <v>0</v>
      </c>
      <c r="J84" s="106">
        <v>0</v>
      </c>
      <c r="K84" s="106">
        <f t="shared" si="1"/>
        <v>0</v>
      </c>
    </row>
    <row r="85" spans="2:11">
      <c r="B85" s="7"/>
      <c r="C85" s="7"/>
      <c r="D85" s="8"/>
      <c r="E85" s="8">
        <v>3721</v>
      </c>
      <c r="F85" s="8" t="s">
        <v>122</v>
      </c>
      <c r="G85" s="51">
        <v>0</v>
      </c>
      <c r="H85" s="106">
        <v>0</v>
      </c>
      <c r="I85" s="106">
        <v>0</v>
      </c>
      <c r="J85" s="106">
        <v>0</v>
      </c>
      <c r="K85" s="106">
        <v>0</v>
      </c>
    </row>
    <row r="86" spans="2:11">
      <c r="B86" s="7"/>
      <c r="C86" s="7"/>
      <c r="D86" s="8"/>
      <c r="E86" s="8">
        <v>3722</v>
      </c>
      <c r="F86" s="8" t="s">
        <v>123</v>
      </c>
      <c r="G86" s="51">
        <v>0</v>
      </c>
      <c r="H86" s="106">
        <v>66000</v>
      </c>
      <c r="I86" s="106">
        <v>0</v>
      </c>
      <c r="J86" s="106">
        <v>0</v>
      </c>
      <c r="K86" s="106">
        <f t="shared" si="1"/>
        <v>0</v>
      </c>
    </row>
    <row r="87" spans="2:11">
      <c r="B87" s="7"/>
      <c r="C87" s="7">
        <v>38</v>
      </c>
      <c r="D87" s="8"/>
      <c r="E87" s="8"/>
      <c r="F87" s="8" t="s">
        <v>87</v>
      </c>
      <c r="G87" s="51">
        <v>1904.12</v>
      </c>
      <c r="H87" s="106">
        <v>1908</v>
      </c>
      <c r="I87" s="106">
        <v>0</v>
      </c>
      <c r="J87" s="106">
        <f t="shared" si="0"/>
        <v>0</v>
      </c>
      <c r="K87" s="106">
        <f t="shared" si="1"/>
        <v>0</v>
      </c>
    </row>
    <row r="88" spans="2:11">
      <c r="B88" s="7"/>
      <c r="C88" s="7"/>
      <c r="D88" s="8">
        <v>381</v>
      </c>
      <c r="E88" s="8"/>
      <c r="F88" s="8" t="s">
        <v>138</v>
      </c>
      <c r="G88" s="51"/>
      <c r="H88" s="106">
        <v>1908</v>
      </c>
      <c r="I88" s="106">
        <v>0</v>
      </c>
      <c r="J88" s="106">
        <v>0</v>
      </c>
      <c r="K88" s="106">
        <f t="shared" si="1"/>
        <v>0</v>
      </c>
    </row>
    <row r="89" spans="2:11">
      <c r="B89" s="7"/>
      <c r="C89" s="7"/>
      <c r="D89" s="8"/>
      <c r="E89" s="8">
        <v>3812</v>
      </c>
      <c r="F89" s="8" t="s">
        <v>137</v>
      </c>
      <c r="G89" s="51">
        <v>1904.42</v>
      </c>
      <c r="H89" s="106">
        <v>1908</v>
      </c>
      <c r="I89" s="106">
        <v>0</v>
      </c>
      <c r="J89" s="106">
        <f t="shared" si="0"/>
        <v>0</v>
      </c>
      <c r="K89" s="106">
        <f t="shared" si="1"/>
        <v>0</v>
      </c>
    </row>
    <row r="90" spans="2:11" ht="25.5">
      <c r="B90" s="9">
        <v>4</v>
      </c>
      <c r="C90" s="10"/>
      <c r="D90" s="10"/>
      <c r="E90" s="10"/>
      <c r="F90" s="21" t="s">
        <v>5</v>
      </c>
      <c r="G90" s="51">
        <f>SUM(G91+G97)</f>
        <v>749</v>
      </c>
      <c r="H90" s="106">
        <f>SUM(H92+H95)</f>
        <v>63500</v>
      </c>
      <c r="I90" s="106">
        <f>SUM(I94:I96)</f>
        <v>8569.84</v>
      </c>
      <c r="J90" s="106">
        <f t="shared" si="0"/>
        <v>1144.1708945260348</v>
      </c>
      <c r="K90" s="106">
        <f t="shared" si="1"/>
        <v>13.495811023622048</v>
      </c>
    </row>
    <row r="91" spans="2:11">
      <c r="B91" s="11"/>
      <c r="C91" s="11">
        <v>42</v>
      </c>
      <c r="D91" s="11"/>
      <c r="E91" s="11"/>
      <c r="F91" s="67" t="s">
        <v>124</v>
      </c>
      <c r="G91" s="51">
        <f>SUM(G92+G95)</f>
        <v>749</v>
      </c>
      <c r="H91" s="106">
        <v>0</v>
      </c>
      <c r="I91" s="106">
        <f>SUM(I94:I96)</f>
        <v>8569.84</v>
      </c>
      <c r="J91" s="106">
        <f t="shared" si="0"/>
        <v>1144.1708945260348</v>
      </c>
      <c r="K91" s="106">
        <v>0</v>
      </c>
    </row>
    <row r="92" spans="2:11">
      <c r="B92" s="11"/>
      <c r="C92" s="11"/>
      <c r="D92" s="7">
        <v>422</v>
      </c>
      <c r="E92" s="7"/>
      <c r="F92" s="7" t="s">
        <v>125</v>
      </c>
      <c r="G92" s="51">
        <v>749</v>
      </c>
      <c r="H92" s="106">
        <f>SUM(H93:H94)</f>
        <v>13500</v>
      </c>
      <c r="I92" s="106">
        <v>8500</v>
      </c>
      <c r="J92" s="106">
        <f t="shared" si="0"/>
        <v>1134.8464619492656</v>
      </c>
      <c r="K92" s="106">
        <f t="shared" si="1"/>
        <v>62.962962962962962</v>
      </c>
    </row>
    <row r="93" spans="2:11">
      <c r="B93" s="11"/>
      <c r="C93" s="11"/>
      <c r="D93" s="7"/>
      <c r="E93" s="7">
        <v>4221</v>
      </c>
      <c r="F93" s="7" t="s">
        <v>139</v>
      </c>
      <c r="G93" s="51">
        <v>0</v>
      </c>
      <c r="H93" s="106">
        <v>0</v>
      </c>
      <c r="I93" s="106">
        <v>0</v>
      </c>
      <c r="J93" s="106">
        <v>0</v>
      </c>
      <c r="K93" s="106">
        <v>0</v>
      </c>
    </row>
    <row r="94" spans="2:11">
      <c r="B94" s="11"/>
      <c r="C94" s="11"/>
      <c r="D94" s="7"/>
      <c r="E94" s="7">
        <v>4223</v>
      </c>
      <c r="F94" s="7" t="s">
        <v>126</v>
      </c>
      <c r="G94" s="51">
        <v>749</v>
      </c>
      <c r="H94" s="106">
        <v>13500</v>
      </c>
      <c r="I94" s="106">
        <v>8500</v>
      </c>
      <c r="J94" s="106">
        <f t="shared" si="0"/>
        <v>1134.8464619492656</v>
      </c>
      <c r="K94" s="106">
        <f t="shared" si="1"/>
        <v>62.962962962962962</v>
      </c>
    </row>
    <row r="95" spans="2:11">
      <c r="B95" s="11"/>
      <c r="C95" s="11"/>
      <c r="D95" s="7">
        <v>424</v>
      </c>
      <c r="E95" s="7"/>
      <c r="F95" s="7" t="s">
        <v>127</v>
      </c>
      <c r="G95" s="51">
        <v>0</v>
      </c>
      <c r="H95" s="106">
        <v>50000</v>
      </c>
      <c r="I95" s="106"/>
      <c r="J95" s="106">
        <v>0</v>
      </c>
      <c r="K95" s="106">
        <f t="shared" si="1"/>
        <v>0</v>
      </c>
    </row>
    <row r="96" spans="2:11">
      <c r="B96" s="11"/>
      <c r="C96" s="11"/>
      <c r="D96" s="7"/>
      <c r="E96" s="7">
        <v>4241</v>
      </c>
      <c r="F96" s="7" t="s">
        <v>127</v>
      </c>
      <c r="G96" s="51">
        <v>0</v>
      </c>
      <c r="H96" s="106">
        <v>50000</v>
      </c>
      <c r="I96" s="106">
        <v>69.84</v>
      </c>
      <c r="J96" s="106">
        <v>0</v>
      </c>
      <c r="K96" s="106">
        <f t="shared" si="1"/>
        <v>0.13968000000000003</v>
      </c>
    </row>
    <row r="97" spans="2:11">
      <c r="B97" s="11"/>
      <c r="C97" s="11">
        <v>45</v>
      </c>
      <c r="D97" s="7"/>
      <c r="E97" s="7"/>
      <c r="F97" s="7" t="s">
        <v>128</v>
      </c>
      <c r="G97" s="51">
        <v>0</v>
      </c>
      <c r="H97" s="106">
        <v>0</v>
      </c>
      <c r="I97" s="106"/>
      <c r="J97" s="106">
        <v>0</v>
      </c>
      <c r="K97" s="106">
        <v>0</v>
      </c>
    </row>
    <row r="98" spans="2:11">
      <c r="B98" s="11"/>
      <c r="C98" s="11"/>
      <c r="D98" s="7">
        <v>451</v>
      </c>
      <c r="E98" s="7"/>
      <c r="F98" s="7" t="s">
        <v>129</v>
      </c>
      <c r="G98" s="51">
        <v>0</v>
      </c>
      <c r="H98" s="106">
        <v>0</v>
      </c>
      <c r="I98" s="106"/>
      <c r="J98" s="106">
        <v>0</v>
      </c>
      <c r="K98" s="106">
        <v>0</v>
      </c>
    </row>
    <row r="99" spans="2:11">
      <c r="B99" s="11"/>
      <c r="C99" s="11"/>
      <c r="D99" s="7"/>
      <c r="E99" s="7">
        <v>4511</v>
      </c>
      <c r="F99" s="7" t="s">
        <v>129</v>
      </c>
      <c r="G99" s="51">
        <v>0</v>
      </c>
      <c r="H99" s="106">
        <v>0</v>
      </c>
      <c r="I99" s="106">
        <v>0</v>
      </c>
      <c r="J99" s="106">
        <v>0</v>
      </c>
      <c r="K99" s="106">
        <v>0</v>
      </c>
    </row>
  </sheetData>
  <mergeCells count="7">
    <mergeCell ref="B8:F8"/>
    <mergeCell ref="B9:F9"/>
    <mergeCell ref="B36:F36"/>
    <mergeCell ref="B37:F37"/>
    <mergeCell ref="B2:K2"/>
    <mergeCell ref="B4:K4"/>
    <mergeCell ref="B6:K6"/>
  </mergeCells>
  <pageMargins left="0.23622047244094491" right="0.23622047244094491" top="0.15748031496062992" bottom="0.15748031496062992" header="0.11811023622047245" footer="0.11811023622047245"/>
  <pageSetup paperSize="9" scale="5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8"/>
  <sheetViews>
    <sheetView topLeftCell="A28" workbookViewId="0">
      <selection activeCell="C70" sqref="C70"/>
    </sheetView>
  </sheetViews>
  <sheetFormatPr defaultRowHeight="15"/>
  <cols>
    <col min="1" max="1" width="5.42578125" customWidth="1"/>
    <col min="2" max="2" width="65.28515625" customWidth="1"/>
    <col min="3" max="3" width="17" customWidth="1"/>
    <col min="4" max="4" width="20.85546875" customWidth="1"/>
    <col min="5" max="5" width="17.28515625" customWidth="1"/>
    <col min="6" max="6" width="16.42578125" customWidth="1"/>
    <col min="7" max="7" width="13.28515625" customWidth="1"/>
    <col min="8" max="8" width="15.7109375" customWidth="1"/>
    <col min="9" max="9" width="11.7109375" bestFit="1" customWidth="1"/>
  </cols>
  <sheetData>
    <row r="1" spans="2:9" ht="18">
      <c r="B1" s="17"/>
      <c r="C1" s="17"/>
      <c r="D1" s="17"/>
      <c r="E1" s="17"/>
      <c r="F1" s="3"/>
      <c r="G1" s="3"/>
      <c r="H1" s="3"/>
    </row>
    <row r="2" spans="2:9" ht="15.75" customHeight="1">
      <c r="B2" s="141" t="s">
        <v>38</v>
      </c>
      <c r="C2" s="141"/>
      <c r="D2" s="141"/>
      <c r="E2" s="141"/>
      <c r="F2" s="141"/>
      <c r="G2" s="141"/>
      <c r="H2" s="141"/>
    </row>
    <row r="6" spans="2:9" ht="38.25">
      <c r="B6" s="36" t="s">
        <v>6</v>
      </c>
      <c r="C6" s="36" t="s">
        <v>213</v>
      </c>
      <c r="D6" s="36" t="s">
        <v>214</v>
      </c>
      <c r="E6" s="36" t="s">
        <v>215</v>
      </c>
      <c r="F6" s="70" t="s">
        <v>17</v>
      </c>
      <c r="G6" s="70" t="s">
        <v>48</v>
      </c>
    </row>
    <row r="7" spans="2:9">
      <c r="B7" s="36">
        <v>1</v>
      </c>
      <c r="C7" s="36">
        <v>2</v>
      </c>
      <c r="D7" s="36">
        <v>3</v>
      </c>
      <c r="E7" s="36">
        <v>4</v>
      </c>
      <c r="F7" s="70" t="s">
        <v>141</v>
      </c>
      <c r="G7" s="70" t="s">
        <v>201</v>
      </c>
    </row>
    <row r="8" spans="2:9">
      <c r="B8" s="6" t="s">
        <v>37</v>
      </c>
      <c r="C8" s="107">
        <f>SUM(C9+C12+C18+C25)</f>
        <v>1215763.75</v>
      </c>
      <c r="D8" s="86">
        <f>SUM(D9+D12+D18+D25)</f>
        <v>2640812</v>
      </c>
      <c r="E8" s="102">
        <f>SUM(E9+E12+E18+E25)</f>
        <v>1505615.63</v>
      </c>
      <c r="F8" s="108">
        <f>E8/C8*100</f>
        <v>123.84113525345693</v>
      </c>
      <c r="G8" s="108">
        <f>E8/D8*100</f>
        <v>57.013359148625497</v>
      </c>
    </row>
    <row r="9" spans="2:9">
      <c r="B9" s="6" t="s">
        <v>143</v>
      </c>
      <c r="C9" s="100">
        <v>0</v>
      </c>
      <c r="D9" s="100">
        <v>143601</v>
      </c>
      <c r="E9" s="102">
        <v>28509.73</v>
      </c>
      <c r="F9" s="108">
        <v>0</v>
      </c>
      <c r="G9" s="108">
        <f t="shared" ref="G9:G72" si="0">E9/D9*100</f>
        <v>19.853434168285737</v>
      </c>
    </row>
    <row r="10" spans="2:9">
      <c r="B10" s="71" t="s">
        <v>144</v>
      </c>
      <c r="C10" s="100">
        <v>0</v>
      </c>
      <c r="D10" s="100">
        <v>143601</v>
      </c>
      <c r="E10" s="102">
        <v>28509.73</v>
      </c>
      <c r="F10" s="108">
        <v>0</v>
      </c>
      <c r="G10" s="108">
        <f t="shared" si="0"/>
        <v>19.853434168285737</v>
      </c>
      <c r="I10" s="83"/>
    </row>
    <row r="11" spans="2:9" ht="26.25" customHeight="1">
      <c r="B11" s="13" t="s">
        <v>156</v>
      </c>
      <c r="C11" s="85">
        <v>0</v>
      </c>
      <c r="D11" s="99">
        <v>143601</v>
      </c>
      <c r="E11" s="103">
        <v>28509.73</v>
      </c>
      <c r="F11" s="108">
        <v>0</v>
      </c>
      <c r="G11" s="108">
        <f t="shared" si="0"/>
        <v>19.853434168285737</v>
      </c>
      <c r="I11" s="83"/>
    </row>
    <row r="12" spans="2:9">
      <c r="B12" s="6" t="s">
        <v>145</v>
      </c>
      <c r="C12" s="100">
        <f>SUM(C13+C16)</f>
        <v>1761.2</v>
      </c>
      <c r="D12" s="100">
        <f>SUM(D13+D16)</f>
        <v>6004</v>
      </c>
      <c r="E12" s="100">
        <f>SUM(E13+E16)</f>
        <v>2478.08</v>
      </c>
      <c r="F12" s="108">
        <f t="shared" ref="F12:F72" si="1">E12/C12*100</f>
        <v>140.70406540994776</v>
      </c>
      <c r="G12" s="108">
        <f t="shared" si="0"/>
        <v>41.273817455029977</v>
      </c>
      <c r="H12" s="84"/>
      <c r="I12" s="83"/>
    </row>
    <row r="13" spans="2:9">
      <c r="B13" s="72" t="s">
        <v>146</v>
      </c>
      <c r="C13" s="100">
        <f>SUM(C14:C15)</f>
        <v>1761.2</v>
      </c>
      <c r="D13" s="100">
        <f>SUM(D14:D15)</f>
        <v>3704</v>
      </c>
      <c r="E13" s="102">
        <f>SUM(E14:E15)</f>
        <v>2478.08</v>
      </c>
      <c r="F13" s="108">
        <f t="shared" si="1"/>
        <v>140.70406540994776</v>
      </c>
      <c r="G13" s="108">
        <f t="shared" si="0"/>
        <v>66.902807775377966</v>
      </c>
      <c r="I13" s="83"/>
    </row>
    <row r="14" spans="2:9">
      <c r="B14" s="73" t="s">
        <v>147</v>
      </c>
      <c r="C14" s="99">
        <v>0</v>
      </c>
      <c r="D14" s="99">
        <v>4</v>
      </c>
      <c r="E14" s="101">
        <v>0.08</v>
      </c>
      <c r="F14" s="108">
        <v>0</v>
      </c>
      <c r="G14" s="108">
        <f t="shared" si="0"/>
        <v>2</v>
      </c>
    </row>
    <row r="15" spans="2:9">
      <c r="B15" s="73" t="s">
        <v>148</v>
      </c>
      <c r="C15" s="99">
        <v>1761.2</v>
      </c>
      <c r="D15" s="99">
        <v>3700</v>
      </c>
      <c r="E15" s="101">
        <v>2478</v>
      </c>
      <c r="F15" s="108">
        <f t="shared" si="1"/>
        <v>140.69952305246423</v>
      </c>
      <c r="G15" s="108">
        <f t="shared" si="0"/>
        <v>66.972972972972983</v>
      </c>
    </row>
    <row r="16" spans="2:9">
      <c r="B16" s="74" t="s">
        <v>149</v>
      </c>
      <c r="C16" s="100">
        <v>0</v>
      </c>
      <c r="D16" s="100">
        <v>2300</v>
      </c>
      <c r="E16" s="102">
        <v>0</v>
      </c>
      <c r="F16" s="108">
        <v>0</v>
      </c>
      <c r="G16" s="108">
        <f t="shared" si="0"/>
        <v>0</v>
      </c>
    </row>
    <row r="17" spans="2:7">
      <c r="B17" s="30" t="s">
        <v>150</v>
      </c>
      <c r="C17" s="99">
        <v>1327.22</v>
      </c>
      <c r="D17" s="99">
        <v>2300</v>
      </c>
      <c r="E17" s="101">
        <v>1327</v>
      </c>
      <c r="F17" s="108">
        <f t="shared" si="1"/>
        <v>99.98342399903558</v>
      </c>
      <c r="G17" s="108">
        <f t="shared" si="0"/>
        <v>57.695652173913047</v>
      </c>
    </row>
    <row r="18" spans="2:7" ht="15.75" customHeight="1">
      <c r="B18" s="6" t="s">
        <v>151</v>
      </c>
      <c r="C18" s="100">
        <f>SUM(C19+C21+C23)</f>
        <v>160846.78</v>
      </c>
      <c r="D18" s="100">
        <f>SUM(D19+D21+D23)</f>
        <v>155340</v>
      </c>
      <c r="E18" s="100">
        <f>SUM(E19+E21+E23)</f>
        <v>109405.3</v>
      </c>
      <c r="F18" s="108">
        <f t="shared" si="1"/>
        <v>68.01833396975681</v>
      </c>
      <c r="G18" s="108">
        <f t="shared" si="0"/>
        <v>70.429573838032695</v>
      </c>
    </row>
    <row r="19" spans="2:7" ht="28.5" customHeight="1">
      <c r="B19" s="75" t="s">
        <v>152</v>
      </c>
      <c r="C19" s="100">
        <v>917.51</v>
      </c>
      <c r="D19" s="100">
        <v>5000</v>
      </c>
      <c r="E19" s="102">
        <v>574.02</v>
      </c>
      <c r="F19" s="108">
        <f t="shared" si="1"/>
        <v>62.562805854977057</v>
      </c>
      <c r="G19" s="108">
        <f t="shared" si="0"/>
        <v>11.480399999999999</v>
      </c>
    </row>
    <row r="20" spans="2:7">
      <c r="B20" s="73" t="s">
        <v>155</v>
      </c>
      <c r="C20" s="99">
        <v>917.51</v>
      </c>
      <c r="D20" s="99">
        <v>5000</v>
      </c>
      <c r="E20" s="101">
        <v>574.02</v>
      </c>
      <c r="F20" s="108">
        <f t="shared" si="1"/>
        <v>62.562805854977057</v>
      </c>
      <c r="G20" s="108">
        <f t="shared" si="0"/>
        <v>11.480399999999999</v>
      </c>
    </row>
    <row r="21" spans="2:7" ht="25.5">
      <c r="B21" s="75" t="s">
        <v>187</v>
      </c>
      <c r="C21" s="100">
        <v>0</v>
      </c>
      <c r="D21" s="100">
        <v>14500</v>
      </c>
      <c r="E21" s="102">
        <v>0</v>
      </c>
      <c r="F21" s="108">
        <v>0</v>
      </c>
      <c r="G21" s="108">
        <f t="shared" si="0"/>
        <v>0</v>
      </c>
    </row>
    <row r="22" spans="2:7">
      <c r="B22" s="30" t="s">
        <v>150</v>
      </c>
      <c r="C22" s="99">
        <v>4777.47</v>
      </c>
      <c r="D22" s="99">
        <v>14500</v>
      </c>
      <c r="E22" s="101">
        <v>4777</v>
      </c>
      <c r="F22" s="108">
        <f t="shared" si="1"/>
        <v>99.990162156957552</v>
      </c>
      <c r="G22" s="108">
        <f t="shared" si="0"/>
        <v>32.944827586206898</v>
      </c>
    </row>
    <row r="23" spans="2:7">
      <c r="B23" s="74" t="s">
        <v>219</v>
      </c>
      <c r="C23" s="100">
        <v>159929.26999999999</v>
      </c>
      <c r="D23" s="99">
        <v>135840</v>
      </c>
      <c r="E23" s="101">
        <v>108831.28</v>
      </c>
      <c r="F23" s="108">
        <f t="shared" si="1"/>
        <v>68.049632190530232</v>
      </c>
      <c r="G23" s="108">
        <f t="shared" si="0"/>
        <v>80.117255594817422</v>
      </c>
    </row>
    <row r="24" spans="2:7" ht="25.5">
      <c r="B24" s="76" t="s">
        <v>156</v>
      </c>
      <c r="C24" s="85">
        <v>159929.26999999999</v>
      </c>
      <c r="D24" s="99">
        <v>135840</v>
      </c>
      <c r="E24" s="101">
        <v>108831.28</v>
      </c>
      <c r="F24" s="108">
        <f t="shared" si="1"/>
        <v>68.049632190530232</v>
      </c>
      <c r="G24" s="108">
        <f t="shared" si="0"/>
        <v>80.117255594817422</v>
      </c>
    </row>
    <row r="25" spans="2:7">
      <c r="B25" s="6" t="s">
        <v>157</v>
      </c>
      <c r="C25" s="100">
        <v>1053155.77</v>
      </c>
      <c r="D25" s="100">
        <f>SUM(D26+D28+D30+D32+D36)</f>
        <v>2335867</v>
      </c>
      <c r="E25" s="100">
        <f>SUM(E28+E32)</f>
        <v>1365222.52</v>
      </c>
      <c r="F25" s="108">
        <f t="shared" si="1"/>
        <v>129.6315852687205</v>
      </c>
      <c r="G25" s="108">
        <f t="shared" si="0"/>
        <v>58.446072486147536</v>
      </c>
    </row>
    <row r="26" spans="2:7">
      <c r="B26" s="74" t="s">
        <v>216</v>
      </c>
      <c r="C26" s="100">
        <v>0</v>
      </c>
      <c r="D26" s="100">
        <v>710</v>
      </c>
      <c r="E26" s="100">
        <v>0</v>
      </c>
      <c r="F26" s="108">
        <v>0</v>
      </c>
      <c r="G26" s="108">
        <f t="shared" si="0"/>
        <v>0</v>
      </c>
    </row>
    <row r="27" spans="2:7" ht="25.5">
      <c r="B27" s="13" t="s">
        <v>156</v>
      </c>
      <c r="C27" s="100">
        <v>0</v>
      </c>
      <c r="D27" s="100">
        <v>710</v>
      </c>
      <c r="E27" s="100">
        <v>0</v>
      </c>
      <c r="F27" s="108">
        <v>0</v>
      </c>
      <c r="G27" s="108">
        <f t="shared" si="0"/>
        <v>0</v>
      </c>
    </row>
    <row r="28" spans="2:7">
      <c r="B28" s="74" t="s">
        <v>217</v>
      </c>
      <c r="C28" s="100">
        <v>0</v>
      </c>
      <c r="D28" s="100">
        <v>23221</v>
      </c>
      <c r="E28" s="99">
        <v>36783.96</v>
      </c>
      <c r="F28" s="108">
        <v>0</v>
      </c>
      <c r="G28" s="108">
        <f t="shared" si="0"/>
        <v>158.40816502303949</v>
      </c>
    </row>
    <row r="29" spans="2:7" ht="25.5">
      <c r="B29" s="13" t="s">
        <v>156</v>
      </c>
      <c r="C29" s="100">
        <v>0</v>
      </c>
      <c r="D29" s="99">
        <v>23221</v>
      </c>
      <c r="E29" s="99">
        <v>36783.96</v>
      </c>
      <c r="F29" s="108">
        <v>0</v>
      </c>
      <c r="G29" s="108">
        <f t="shared" si="0"/>
        <v>158.40816502303949</v>
      </c>
    </row>
    <row r="30" spans="2:7">
      <c r="B30" s="74" t="s">
        <v>218</v>
      </c>
      <c r="C30" s="100">
        <v>0</v>
      </c>
      <c r="D30" s="100">
        <v>36992</v>
      </c>
      <c r="E30" s="100">
        <v>0</v>
      </c>
      <c r="F30" s="108">
        <v>0</v>
      </c>
      <c r="G30" s="108">
        <f t="shared" si="0"/>
        <v>0</v>
      </c>
    </row>
    <row r="31" spans="2:7">
      <c r="B31" s="30" t="s">
        <v>150</v>
      </c>
      <c r="C31" s="100">
        <v>0</v>
      </c>
      <c r="D31" s="99">
        <v>36992</v>
      </c>
      <c r="E31" s="100">
        <v>0</v>
      </c>
      <c r="F31" s="108">
        <v>0</v>
      </c>
      <c r="G31" s="108">
        <f t="shared" si="0"/>
        <v>0</v>
      </c>
    </row>
    <row r="32" spans="2:7">
      <c r="B32" s="74" t="s">
        <v>158</v>
      </c>
      <c r="C32" s="100">
        <v>1053155.77</v>
      </c>
      <c r="D32" s="100">
        <f>SUM(D33:D34)</f>
        <v>2266908</v>
      </c>
      <c r="E32" s="100">
        <f>SUM(E33:E34)</f>
        <v>1328438.56</v>
      </c>
      <c r="F32" s="108">
        <f t="shared" si="1"/>
        <v>126.13884838707195</v>
      </c>
      <c r="G32" s="108">
        <f t="shared" si="0"/>
        <v>58.601344209822372</v>
      </c>
    </row>
    <row r="33" spans="2:7">
      <c r="B33" s="30" t="s">
        <v>153</v>
      </c>
      <c r="C33" s="99">
        <v>132.69999999999999</v>
      </c>
      <c r="D33" s="99">
        <v>0</v>
      </c>
      <c r="E33" s="101">
        <v>0</v>
      </c>
      <c r="F33" s="108">
        <f t="shared" si="1"/>
        <v>0</v>
      </c>
      <c r="G33" s="108">
        <v>0</v>
      </c>
    </row>
    <row r="34" spans="2:7">
      <c r="B34" s="30" t="s">
        <v>154</v>
      </c>
      <c r="C34" s="99">
        <v>1053023.07</v>
      </c>
      <c r="D34" s="99">
        <v>2266908</v>
      </c>
      <c r="E34" s="101">
        <v>1328438.56</v>
      </c>
      <c r="F34" s="108">
        <f t="shared" si="1"/>
        <v>126.15474416909022</v>
      </c>
      <c r="G34" s="108">
        <f t="shared" si="0"/>
        <v>58.601344209822372</v>
      </c>
    </row>
    <row r="35" spans="2:7">
      <c r="B35" s="74" t="s">
        <v>188</v>
      </c>
      <c r="C35" s="100">
        <v>1327.77</v>
      </c>
      <c r="D35" s="100">
        <v>8036</v>
      </c>
      <c r="E35" s="102">
        <v>0</v>
      </c>
      <c r="F35" s="108">
        <f t="shared" si="1"/>
        <v>0</v>
      </c>
      <c r="G35" s="108">
        <f t="shared" si="0"/>
        <v>0</v>
      </c>
    </row>
    <row r="36" spans="2:7">
      <c r="B36" s="30">
        <v>9221</v>
      </c>
      <c r="C36" s="99">
        <v>1626</v>
      </c>
      <c r="D36" s="99">
        <v>8036</v>
      </c>
      <c r="E36" s="101">
        <v>0</v>
      </c>
      <c r="F36" s="108">
        <f t="shared" si="1"/>
        <v>0</v>
      </c>
      <c r="G36" s="108">
        <f t="shared" si="0"/>
        <v>0</v>
      </c>
    </row>
    <row r="37" spans="2:7">
      <c r="B37" s="89" t="s">
        <v>36</v>
      </c>
      <c r="C37" s="100">
        <v>1204972.21</v>
      </c>
      <c r="D37" s="100">
        <f>SUM(D38+D49+D59+D77)</f>
        <v>2640812</v>
      </c>
      <c r="E37" s="56">
        <f>SUM(E38+E59+E77)</f>
        <v>1513221.1</v>
      </c>
      <c r="F37" s="108">
        <f t="shared" si="1"/>
        <v>125.58141071153833</v>
      </c>
      <c r="G37" s="108">
        <f t="shared" si="0"/>
        <v>57.301356552454322</v>
      </c>
    </row>
    <row r="38" spans="2:7">
      <c r="B38" s="80" t="s">
        <v>143</v>
      </c>
      <c r="C38" s="100">
        <v>16217.85</v>
      </c>
      <c r="D38" s="100">
        <v>167643.4</v>
      </c>
      <c r="E38" s="102">
        <v>28509.73</v>
      </c>
      <c r="F38" s="108">
        <f t="shared" si="1"/>
        <v>175.79229059338937</v>
      </c>
      <c r="G38" s="108">
        <f t="shared" si="0"/>
        <v>17.006175011959908</v>
      </c>
    </row>
    <row r="39" spans="2:7">
      <c r="B39" s="77" t="s">
        <v>160</v>
      </c>
      <c r="C39" s="100">
        <v>16217.85</v>
      </c>
      <c r="D39" s="100">
        <v>167643.4</v>
      </c>
      <c r="E39" s="102">
        <f>SUM(E41:E47)</f>
        <v>28509.73</v>
      </c>
      <c r="F39" s="108">
        <f t="shared" si="1"/>
        <v>175.79229059338937</v>
      </c>
      <c r="G39" s="108">
        <f t="shared" si="0"/>
        <v>17.006175011959908</v>
      </c>
    </row>
    <row r="40" spans="2:7">
      <c r="B40" s="77" t="s">
        <v>144</v>
      </c>
      <c r="C40" s="100">
        <f>SUM(C41:C47)</f>
        <v>16217.85</v>
      </c>
      <c r="D40" s="100">
        <f>SUM(D41:D47)</f>
        <v>167643.4</v>
      </c>
      <c r="E40" s="102">
        <f>SUM(E41:E47)</f>
        <v>28509.73</v>
      </c>
      <c r="F40" s="108">
        <f t="shared" si="1"/>
        <v>175.79229059338937</v>
      </c>
      <c r="G40" s="108">
        <f t="shared" si="0"/>
        <v>17.006175011959908</v>
      </c>
    </row>
    <row r="41" spans="2:7">
      <c r="B41" s="78" t="s">
        <v>161</v>
      </c>
      <c r="C41" s="99">
        <v>11228.38</v>
      </c>
      <c r="D41" s="99">
        <v>35013</v>
      </c>
      <c r="E41" s="101">
        <v>21032.69</v>
      </c>
      <c r="F41" s="108">
        <f t="shared" si="1"/>
        <v>187.31722652778052</v>
      </c>
      <c r="G41" s="108">
        <f t="shared" si="0"/>
        <v>60.071087881643962</v>
      </c>
    </row>
    <row r="42" spans="2:7" ht="22.5" customHeight="1">
      <c r="B42" s="78" t="s">
        <v>162</v>
      </c>
      <c r="C42" s="99">
        <v>1555.28</v>
      </c>
      <c r="D42" s="99">
        <v>4870</v>
      </c>
      <c r="E42" s="101">
        <v>2435.16</v>
      </c>
      <c r="F42" s="108">
        <f t="shared" si="1"/>
        <v>156.5737359189342</v>
      </c>
      <c r="G42" s="108">
        <f t="shared" si="0"/>
        <v>50.003285420944557</v>
      </c>
    </row>
    <row r="43" spans="2:7">
      <c r="B43" s="78" t="s">
        <v>163</v>
      </c>
      <c r="C43" s="99">
        <v>1852.69</v>
      </c>
      <c r="D43" s="99">
        <v>5871</v>
      </c>
      <c r="E43" s="101">
        <v>3470.47</v>
      </c>
      <c r="F43" s="108">
        <f t="shared" si="1"/>
        <v>187.32059869702971</v>
      </c>
      <c r="G43" s="108">
        <f t="shared" si="0"/>
        <v>59.112076307273028</v>
      </c>
    </row>
    <row r="44" spans="2:7">
      <c r="B44" s="78" t="s">
        <v>164</v>
      </c>
      <c r="C44" s="99">
        <v>1581.5</v>
      </c>
      <c r="D44" s="99">
        <f>2556+1381</f>
        <v>3937</v>
      </c>
      <c r="E44" s="101">
        <v>1571.41</v>
      </c>
      <c r="F44" s="108">
        <f t="shared" si="1"/>
        <v>99.361998103066725</v>
      </c>
      <c r="G44" s="108">
        <f t="shared" si="0"/>
        <v>39.913893827787653</v>
      </c>
    </row>
    <row r="45" spans="2:7">
      <c r="B45" s="78" t="s">
        <v>178</v>
      </c>
      <c r="C45" s="99">
        <v>0</v>
      </c>
      <c r="D45" s="99">
        <f>10079.4+10000</f>
        <v>20079.400000000001</v>
      </c>
      <c r="E45" s="101">
        <v>0</v>
      </c>
      <c r="F45" s="108">
        <v>0</v>
      </c>
      <c r="G45" s="108">
        <f t="shared" si="0"/>
        <v>0</v>
      </c>
    </row>
    <row r="46" spans="2:7">
      <c r="B46" s="78" t="s">
        <v>179</v>
      </c>
      <c r="C46" s="99">
        <v>0</v>
      </c>
      <c r="D46" s="99">
        <f>15873+16000</f>
        <v>31873</v>
      </c>
      <c r="E46" s="101">
        <v>0</v>
      </c>
      <c r="F46" s="108">
        <v>0</v>
      </c>
      <c r="G46" s="108">
        <f t="shared" si="0"/>
        <v>0</v>
      </c>
    </row>
    <row r="47" spans="2:7">
      <c r="B47" s="78" t="s">
        <v>189</v>
      </c>
      <c r="C47" s="99">
        <v>0</v>
      </c>
      <c r="D47" s="99">
        <v>66000</v>
      </c>
      <c r="E47" s="101">
        <v>0</v>
      </c>
      <c r="F47" s="108">
        <v>0</v>
      </c>
      <c r="G47" s="108">
        <f t="shared" si="0"/>
        <v>0</v>
      </c>
    </row>
    <row r="48" spans="2:7">
      <c r="B48" s="81" t="s">
        <v>145</v>
      </c>
      <c r="C48" s="100">
        <v>1499.76</v>
      </c>
      <c r="D48" s="100">
        <v>9882</v>
      </c>
      <c r="E48" s="102">
        <v>0</v>
      </c>
      <c r="F48" s="108">
        <f t="shared" si="1"/>
        <v>0</v>
      </c>
      <c r="G48" s="108">
        <f t="shared" si="0"/>
        <v>0</v>
      </c>
    </row>
    <row r="49" spans="2:7">
      <c r="B49" s="74" t="s">
        <v>183</v>
      </c>
      <c r="C49" s="100">
        <v>1499.76</v>
      </c>
      <c r="D49" s="100">
        <v>3704</v>
      </c>
      <c r="E49" s="100">
        <f>SUM(E50+E56)</f>
        <v>0</v>
      </c>
      <c r="F49" s="108">
        <f t="shared" si="1"/>
        <v>0</v>
      </c>
      <c r="G49" s="108">
        <f t="shared" si="0"/>
        <v>0</v>
      </c>
    </row>
    <row r="50" spans="2:7">
      <c r="B50" s="74" t="s">
        <v>146</v>
      </c>
      <c r="C50" s="100">
        <f>SUM(C51:C55)</f>
        <v>1499.7599999999998</v>
      </c>
      <c r="D50" s="100">
        <f>SUM(D51:D55)</f>
        <v>3704</v>
      </c>
      <c r="E50" s="100">
        <f>SUM(E51:E55)</f>
        <v>0</v>
      </c>
      <c r="F50" s="108">
        <f t="shared" si="1"/>
        <v>0</v>
      </c>
      <c r="G50" s="108">
        <f t="shared" si="0"/>
        <v>0</v>
      </c>
    </row>
    <row r="51" spans="2:7">
      <c r="B51" s="73" t="s">
        <v>184</v>
      </c>
      <c r="C51" s="99">
        <v>0</v>
      </c>
      <c r="D51" s="99">
        <v>0</v>
      </c>
      <c r="E51" s="101">
        <v>0</v>
      </c>
      <c r="F51" s="108">
        <v>0</v>
      </c>
      <c r="G51" s="108">
        <v>0</v>
      </c>
    </row>
    <row r="52" spans="2:7">
      <c r="B52" s="73" t="s">
        <v>172</v>
      </c>
      <c r="C52" s="99">
        <v>1245.1199999999999</v>
      </c>
      <c r="D52" s="99">
        <v>200</v>
      </c>
      <c r="E52" s="101">
        <v>0</v>
      </c>
      <c r="F52" s="108">
        <f t="shared" si="1"/>
        <v>0</v>
      </c>
      <c r="G52" s="108">
        <f t="shared" si="0"/>
        <v>0</v>
      </c>
    </row>
    <row r="53" spans="2:7">
      <c r="B53" s="73" t="s">
        <v>185</v>
      </c>
      <c r="C53" s="99">
        <v>53.08</v>
      </c>
      <c r="D53" s="99">
        <v>0</v>
      </c>
      <c r="E53" s="101">
        <v>0</v>
      </c>
      <c r="F53" s="108">
        <f t="shared" si="1"/>
        <v>0</v>
      </c>
      <c r="G53" s="108">
        <v>0</v>
      </c>
    </row>
    <row r="54" spans="2:7">
      <c r="B54" s="73" t="s">
        <v>173</v>
      </c>
      <c r="C54" s="99">
        <v>0</v>
      </c>
      <c r="D54" s="99">
        <v>3504</v>
      </c>
      <c r="E54" s="101">
        <v>0</v>
      </c>
      <c r="F54" s="108">
        <v>0</v>
      </c>
      <c r="G54" s="108">
        <f t="shared" si="0"/>
        <v>0</v>
      </c>
    </row>
    <row r="55" spans="2:7">
      <c r="B55" s="73" t="s">
        <v>196</v>
      </c>
      <c r="C55" s="99">
        <v>201.56</v>
      </c>
      <c r="D55" s="99">
        <v>0</v>
      </c>
      <c r="E55" s="101">
        <v>0</v>
      </c>
      <c r="F55" s="108">
        <f t="shared" si="1"/>
        <v>0</v>
      </c>
      <c r="G55" s="108">
        <v>0</v>
      </c>
    </row>
    <row r="56" spans="2:7">
      <c r="B56" s="74" t="s">
        <v>186</v>
      </c>
      <c r="C56" s="100">
        <v>0</v>
      </c>
      <c r="D56" s="100">
        <f>SUM(D57:D58)</f>
        <v>1327</v>
      </c>
      <c r="E56" s="100">
        <v>0</v>
      </c>
      <c r="F56" s="108">
        <v>0</v>
      </c>
      <c r="G56" s="108">
        <f t="shared" si="0"/>
        <v>0</v>
      </c>
    </row>
    <row r="57" spans="2:7">
      <c r="B57" s="73" t="s">
        <v>171</v>
      </c>
      <c r="C57" s="99">
        <v>0</v>
      </c>
      <c r="D57" s="99">
        <v>578</v>
      </c>
      <c r="E57" s="103">
        <v>0</v>
      </c>
      <c r="F57" s="108">
        <v>0</v>
      </c>
      <c r="G57" s="108">
        <f t="shared" si="0"/>
        <v>0</v>
      </c>
    </row>
    <row r="58" spans="2:7">
      <c r="B58" s="73" t="s">
        <v>192</v>
      </c>
      <c r="C58" s="99">
        <v>0</v>
      </c>
      <c r="D58" s="99">
        <v>749</v>
      </c>
      <c r="E58" s="103">
        <v>749</v>
      </c>
      <c r="F58" s="108">
        <v>0</v>
      </c>
      <c r="G58" s="108">
        <f t="shared" si="0"/>
        <v>100</v>
      </c>
    </row>
    <row r="59" spans="2:7">
      <c r="B59" s="82" t="s">
        <v>197</v>
      </c>
      <c r="C59" s="100">
        <v>159929.26999999999</v>
      </c>
      <c r="D59" s="100">
        <f>SUM(D60+D69)</f>
        <v>140840</v>
      </c>
      <c r="E59" s="100">
        <f>SUM(E60+E69)</f>
        <v>108831.28</v>
      </c>
      <c r="F59" s="108">
        <f t="shared" si="1"/>
        <v>68.049632190530232</v>
      </c>
      <c r="G59" s="108">
        <f t="shared" si="0"/>
        <v>77.272990627662594</v>
      </c>
    </row>
    <row r="60" spans="2:7">
      <c r="B60" s="74" t="s">
        <v>180</v>
      </c>
      <c r="C60" s="100">
        <v>52084.72</v>
      </c>
      <c r="D60" s="100">
        <f>SUM(D61+D66)</f>
        <v>5000</v>
      </c>
      <c r="E60" s="100">
        <f>SUM(E61+E66)</f>
        <v>0</v>
      </c>
      <c r="F60" s="108">
        <f t="shared" si="1"/>
        <v>0</v>
      </c>
      <c r="G60" s="108">
        <f t="shared" si="0"/>
        <v>0</v>
      </c>
    </row>
    <row r="61" spans="2:7">
      <c r="B61" s="74" t="s">
        <v>152</v>
      </c>
      <c r="C61" s="100">
        <f>SUM(C62:C65)</f>
        <v>42084.72</v>
      </c>
      <c r="D61" s="100">
        <f>SUM(D62:D65)</f>
        <v>5000</v>
      </c>
      <c r="E61" s="100">
        <f>SUM(E62:E65)</f>
        <v>0</v>
      </c>
      <c r="F61" s="108">
        <f t="shared" si="1"/>
        <v>0</v>
      </c>
      <c r="G61" s="108">
        <f t="shared" si="0"/>
        <v>0</v>
      </c>
    </row>
    <row r="62" spans="2:7">
      <c r="B62" s="78" t="s">
        <v>178</v>
      </c>
      <c r="C62" s="99">
        <v>35125.75</v>
      </c>
      <c r="D62" s="99">
        <v>1000</v>
      </c>
      <c r="E62" s="103">
        <v>0</v>
      </c>
      <c r="F62" s="108">
        <f t="shared" si="1"/>
        <v>0</v>
      </c>
      <c r="G62" s="108">
        <f t="shared" si="0"/>
        <v>0</v>
      </c>
    </row>
    <row r="63" spans="2:7">
      <c r="B63" s="78" t="s">
        <v>179</v>
      </c>
      <c r="C63" s="99">
        <v>2062.4499999999998</v>
      </c>
      <c r="D63" s="99">
        <v>1000</v>
      </c>
      <c r="E63" s="103">
        <v>0</v>
      </c>
      <c r="F63" s="108">
        <f t="shared" si="1"/>
        <v>0</v>
      </c>
      <c r="G63" s="108">
        <f t="shared" si="0"/>
        <v>0</v>
      </c>
    </row>
    <row r="64" spans="2:7">
      <c r="B64" s="73" t="s">
        <v>173</v>
      </c>
      <c r="C64" s="99">
        <v>4896.5200000000004</v>
      </c>
      <c r="D64" s="99">
        <v>3000</v>
      </c>
      <c r="E64" s="103">
        <v>0</v>
      </c>
      <c r="F64" s="108">
        <f t="shared" si="1"/>
        <v>0</v>
      </c>
      <c r="G64" s="108">
        <f t="shared" si="0"/>
        <v>0</v>
      </c>
    </row>
    <row r="65" spans="2:7">
      <c r="B65" s="11" t="s">
        <v>193</v>
      </c>
      <c r="C65" s="99">
        <v>0</v>
      </c>
      <c r="D65" s="99">
        <v>0</v>
      </c>
      <c r="E65" s="103">
        <v>0</v>
      </c>
      <c r="F65" s="108">
        <v>0</v>
      </c>
      <c r="G65" s="108">
        <v>0</v>
      </c>
    </row>
    <row r="66" spans="2:7">
      <c r="B66" s="74" t="s">
        <v>194</v>
      </c>
      <c r="C66" s="100">
        <v>0</v>
      </c>
      <c r="D66" s="100">
        <v>0</v>
      </c>
      <c r="E66" s="100">
        <v>0</v>
      </c>
      <c r="F66" s="108">
        <v>0</v>
      </c>
      <c r="G66" s="108">
        <v>0</v>
      </c>
    </row>
    <row r="67" spans="2:7">
      <c r="B67" s="78" t="s">
        <v>178</v>
      </c>
      <c r="C67" s="100">
        <v>0</v>
      </c>
      <c r="D67" s="99">
        <v>2000</v>
      </c>
      <c r="E67" s="103">
        <v>373.4</v>
      </c>
      <c r="F67" s="108">
        <v>0</v>
      </c>
      <c r="G67" s="108">
        <f t="shared" si="0"/>
        <v>18.669999999999998</v>
      </c>
    </row>
    <row r="68" spans="2:7">
      <c r="B68" s="78" t="s">
        <v>179</v>
      </c>
      <c r="C68" s="99">
        <v>0</v>
      </c>
      <c r="D68" s="99">
        <v>2777</v>
      </c>
      <c r="E68" s="101">
        <v>0</v>
      </c>
      <c r="F68" s="108">
        <v>0</v>
      </c>
      <c r="G68" s="108">
        <f t="shared" si="0"/>
        <v>0</v>
      </c>
    </row>
    <row r="69" spans="2:7">
      <c r="B69" s="72" t="s">
        <v>169</v>
      </c>
      <c r="C69" s="99">
        <v>110425.27</v>
      </c>
      <c r="D69" s="99">
        <v>135840</v>
      </c>
      <c r="E69" s="102">
        <v>108831.28</v>
      </c>
      <c r="F69" s="108">
        <f t="shared" si="1"/>
        <v>98.556498888343214</v>
      </c>
      <c r="G69" s="108">
        <f t="shared" si="0"/>
        <v>80.117255594817422</v>
      </c>
    </row>
    <row r="70" spans="2:7">
      <c r="B70" s="72" t="s">
        <v>170</v>
      </c>
      <c r="C70" s="100">
        <v>110425.27</v>
      </c>
      <c r="D70" s="100">
        <f>SUM(D71:D76)</f>
        <v>135840</v>
      </c>
      <c r="E70" s="102">
        <f>SUM(E71:E76)</f>
        <v>108831.28300000001</v>
      </c>
      <c r="F70" s="108">
        <f t="shared" si="1"/>
        <v>98.556501605112672</v>
      </c>
      <c r="G70" s="108">
        <f t="shared" si="0"/>
        <v>80.117257803298003</v>
      </c>
    </row>
    <row r="71" spans="2:7">
      <c r="B71" s="78" t="s">
        <v>168</v>
      </c>
      <c r="C71" s="99">
        <v>5314.97</v>
      </c>
      <c r="D71" s="99">
        <v>6835</v>
      </c>
      <c r="E71" s="101">
        <v>6074.8429999999998</v>
      </c>
      <c r="F71" s="108">
        <f t="shared" si="1"/>
        <v>114.29684457297029</v>
      </c>
      <c r="G71" s="108">
        <f t="shared" si="0"/>
        <v>88.878463789319667</v>
      </c>
    </row>
    <row r="72" spans="2:7">
      <c r="B72" s="78" t="s">
        <v>171</v>
      </c>
      <c r="C72" s="99">
        <v>38516.07</v>
      </c>
      <c r="D72" s="99">
        <v>51536</v>
      </c>
      <c r="E72" s="101">
        <v>36757.39</v>
      </c>
      <c r="F72" s="108">
        <f t="shared" si="1"/>
        <v>95.433905899537521</v>
      </c>
      <c r="G72" s="108">
        <f t="shared" si="0"/>
        <v>71.32371546103694</v>
      </c>
    </row>
    <row r="73" spans="2:7">
      <c r="B73" s="78" t="s">
        <v>172</v>
      </c>
      <c r="C73" s="99">
        <v>64372.29</v>
      </c>
      <c r="D73" s="99">
        <v>72004</v>
      </c>
      <c r="E73" s="101">
        <v>61298.91</v>
      </c>
      <c r="F73" s="108">
        <f t="shared" ref="F73:F100" si="2">E73/C73*100</f>
        <v>95.225616488088278</v>
      </c>
      <c r="G73" s="108">
        <f t="shared" ref="G73:G103" si="3">E73/D73*100</f>
        <v>85.132645408588417</v>
      </c>
    </row>
    <row r="74" spans="2:7">
      <c r="B74" s="78" t="s">
        <v>173</v>
      </c>
      <c r="C74" s="99">
        <v>1809.67</v>
      </c>
      <c r="D74" s="99">
        <v>4375</v>
      </c>
      <c r="E74" s="101">
        <v>4375</v>
      </c>
      <c r="F74" s="108">
        <f t="shared" si="2"/>
        <v>241.75678438610353</v>
      </c>
      <c r="G74" s="108">
        <f t="shared" si="3"/>
        <v>100</v>
      </c>
    </row>
    <row r="75" spans="2:7">
      <c r="B75" s="78" t="s">
        <v>174</v>
      </c>
      <c r="C75" s="99">
        <v>412.27</v>
      </c>
      <c r="D75" s="99">
        <v>1090</v>
      </c>
      <c r="E75" s="101">
        <v>325.14</v>
      </c>
      <c r="F75" s="108">
        <f t="shared" si="2"/>
        <v>78.865791835447638</v>
      </c>
      <c r="G75" s="108">
        <f t="shared" si="3"/>
        <v>29.829357798165134</v>
      </c>
    </row>
    <row r="76" spans="2:7">
      <c r="B76" s="78" t="s">
        <v>190</v>
      </c>
      <c r="C76" s="99">
        <v>0</v>
      </c>
      <c r="D76" s="99">
        <v>0</v>
      </c>
      <c r="E76" s="101">
        <v>0</v>
      </c>
      <c r="F76" s="108" t="e">
        <f t="shared" si="2"/>
        <v>#DIV/0!</v>
      </c>
      <c r="G76" s="108">
        <v>0</v>
      </c>
    </row>
    <row r="77" spans="2:7">
      <c r="B77" s="82" t="s">
        <v>165</v>
      </c>
      <c r="C77" s="100"/>
      <c r="D77" s="100">
        <f>SUM(D78+D81+D88)</f>
        <v>2328624.6</v>
      </c>
      <c r="E77" s="100">
        <f>SUM(E78+E81+E88)</f>
        <v>1375880.09</v>
      </c>
      <c r="F77" s="108">
        <v>0</v>
      </c>
      <c r="G77" s="108">
        <f t="shared" si="3"/>
        <v>59.085525850753271</v>
      </c>
    </row>
    <row r="78" spans="2:7">
      <c r="B78" s="72" t="s">
        <v>198</v>
      </c>
      <c r="C78" s="100">
        <v>628.79999999999995</v>
      </c>
      <c r="D78" s="100">
        <v>1338</v>
      </c>
      <c r="E78" s="102">
        <v>0</v>
      </c>
      <c r="F78" s="108">
        <v>0</v>
      </c>
      <c r="G78" s="108">
        <f t="shared" si="3"/>
        <v>0</v>
      </c>
    </row>
    <row r="79" spans="2:7">
      <c r="B79" s="72" t="s">
        <v>199</v>
      </c>
      <c r="C79" s="100">
        <v>628.79999999999995</v>
      </c>
      <c r="D79" s="100">
        <v>1338</v>
      </c>
      <c r="E79" s="102">
        <v>0</v>
      </c>
      <c r="F79" s="108">
        <v>0</v>
      </c>
      <c r="G79" s="108">
        <f t="shared" si="3"/>
        <v>0</v>
      </c>
    </row>
    <row r="80" spans="2:7">
      <c r="B80" s="78" t="s">
        <v>171</v>
      </c>
      <c r="C80" s="100">
        <v>628.79999999999995</v>
      </c>
      <c r="D80" s="100">
        <v>1338</v>
      </c>
      <c r="E80" s="102">
        <v>0</v>
      </c>
      <c r="F80" s="108">
        <v>0</v>
      </c>
      <c r="G80" s="108">
        <f t="shared" si="3"/>
        <v>0</v>
      </c>
    </row>
    <row r="81" spans="2:8">
      <c r="B81" s="72" t="s">
        <v>166</v>
      </c>
      <c r="C81" s="100">
        <v>43340.9</v>
      </c>
      <c r="D81" s="100">
        <v>55155</v>
      </c>
      <c r="E81" s="102">
        <v>36783.96</v>
      </c>
      <c r="F81" s="108">
        <f t="shared" si="2"/>
        <v>84.871241713946858</v>
      </c>
      <c r="G81" s="108">
        <f t="shared" si="3"/>
        <v>66.691977155289635</v>
      </c>
    </row>
    <row r="82" spans="2:8">
      <c r="B82" s="72" t="s">
        <v>167</v>
      </c>
      <c r="C82" s="100">
        <f>SUM(C83:C87)</f>
        <v>43340.900000000009</v>
      </c>
      <c r="D82" s="100">
        <f>SUM(D83:D87)</f>
        <v>23221</v>
      </c>
      <c r="E82" s="102">
        <f>SUM(E83:E87)</f>
        <v>36783.96</v>
      </c>
      <c r="F82" s="108">
        <f t="shared" si="2"/>
        <v>84.871241713946858</v>
      </c>
      <c r="G82" s="108">
        <f t="shared" si="3"/>
        <v>158.40816502303949</v>
      </c>
      <c r="H82" s="84"/>
    </row>
    <row r="83" spans="2:8">
      <c r="B83" s="78" t="s">
        <v>161</v>
      </c>
      <c r="C83" s="99">
        <v>30006.93</v>
      </c>
      <c r="D83" s="99">
        <v>11927</v>
      </c>
      <c r="E83" s="101">
        <v>23880.19</v>
      </c>
      <c r="F83" s="108">
        <f t="shared" si="2"/>
        <v>79.582249833621759</v>
      </c>
      <c r="G83" s="108">
        <f t="shared" si="3"/>
        <v>200.21958581370001</v>
      </c>
    </row>
    <row r="84" spans="2:8">
      <c r="B84" s="78" t="s">
        <v>162</v>
      </c>
      <c r="C84" s="99">
        <v>4156.37</v>
      </c>
      <c r="D84" s="99">
        <v>2765</v>
      </c>
      <c r="E84" s="101">
        <v>2764.84</v>
      </c>
      <c r="F84" s="108">
        <f t="shared" si="2"/>
        <v>66.520545572218069</v>
      </c>
      <c r="G84" s="108">
        <f t="shared" si="3"/>
        <v>99.99421338155517</v>
      </c>
    </row>
    <row r="85" spans="2:8">
      <c r="B85" s="78" t="s">
        <v>163</v>
      </c>
      <c r="C85" s="99">
        <v>4951.16</v>
      </c>
      <c r="D85" s="99">
        <v>1969</v>
      </c>
      <c r="E85" s="101">
        <v>3940.31</v>
      </c>
      <c r="F85" s="108">
        <f t="shared" si="2"/>
        <v>79.583572334564025</v>
      </c>
      <c r="G85" s="108">
        <f t="shared" si="3"/>
        <v>200.11731843575419</v>
      </c>
    </row>
    <row r="86" spans="2:8">
      <c r="B86" s="78" t="s">
        <v>168</v>
      </c>
      <c r="C86" s="99">
        <v>4226.4399999999996</v>
      </c>
      <c r="D86" s="99">
        <v>1101</v>
      </c>
      <c r="E86" s="101">
        <v>1784.15</v>
      </c>
      <c r="F86" s="108">
        <f t="shared" si="2"/>
        <v>42.214014631699499</v>
      </c>
      <c r="G86" s="108">
        <f t="shared" si="3"/>
        <v>162.04813805631244</v>
      </c>
    </row>
    <row r="87" spans="2:8">
      <c r="B87" s="78" t="s">
        <v>178</v>
      </c>
      <c r="C87" s="99">
        <v>0</v>
      </c>
      <c r="D87" s="99">
        <v>5459</v>
      </c>
      <c r="E87" s="102">
        <v>4414.47</v>
      </c>
      <c r="F87" s="108">
        <v>0</v>
      </c>
      <c r="G87" s="108">
        <f t="shared" si="3"/>
        <v>80.86590950723577</v>
      </c>
    </row>
    <row r="88" spans="2:8">
      <c r="B88" s="72" t="s">
        <v>175</v>
      </c>
      <c r="C88" s="100">
        <v>1053023.07</v>
      </c>
      <c r="D88" s="100">
        <f>SUM(D89+D101)</f>
        <v>2272131.6</v>
      </c>
      <c r="E88" s="100">
        <f>SUM(E89+E101)</f>
        <v>1339096.1300000001</v>
      </c>
      <c r="F88" s="108">
        <f t="shared" si="2"/>
        <v>127.16683690510217</v>
      </c>
      <c r="G88" s="108">
        <f t="shared" si="3"/>
        <v>58.93567652507452</v>
      </c>
    </row>
    <row r="89" spans="2:8">
      <c r="B89" s="72" t="s">
        <v>176</v>
      </c>
      <c r="C89" s="100">
        <f>SUM(C90:C100)</f>
        <v>1023126.71</v>
      </c>
      <c r="D89" s="100">
        <f>SUM(D90:D100)</f>
        <v>2272131.6</v>
      </c>
      <c r="E89" s="100">
        <f>SUM(E90:E100)</f>
        <v>1339096.1300000001</v>
      </c>
      <c r="F89" s="108">
        <f t="shared" si="2"/>
        <v>130.88272614835753</v>
      </c>
      <c r="G89" s="108">
        <f t="shared" si="3"/>
        <v>58.93567652507452</v>
      </c>
    </row>
    <row r="90" spans="2:8">
      <c r="B90" s="78" t="s">
        <v>161</v>
      </c>
      <c r="C90" s="99">
        <v>806744.51</v>
      </c>
      <c r="D90" s="99">
        <v>1650000</v>
      </c>
      <c r="E90" s="101">
        <v>1052532.8799999999</v>
      </c>
      <c r="F90" s="108">
        <f t="shared" si="2"/>
        <v>130.46669260879133</v>
      </c>
      <c r="G90" s="108">
        <f t="shared" si="3"/>
        <v>63.789871515151511</v>
      </c>
    </row>
    <row r="91" spans="2:8">
      <c r="B91" s="78" t="s">
        <v>162</v>
      </c>
      <c r="C91" s="99">
        <v>34905.919999999998</v>
      </c>
      <c r="D91" s="99">
        <v>55000</v>
      </c>
      <c r="E91" s="101">
        <v>46893.1</v>
      </c>
      <c r="F91" s="108">
        <f t="shared" si="2"/>
        <v>134.3413953850808</v>
      </c>
      <c r="G91" s="108">
        <f t="shared" si="3"/>
        <v>85.260181818181806</v>
      </c>
    </row>
    <row r="92" spans="2:8">
      <c r="B92" s="78" t="s">
        <v>163</v>
      </c>
      <c r="C92" s="99">
        <v>133107.57999999999</v>
      </c>
      <c r="D92" s="99">
        <v>300000</v>
      </c>
      <c r="E92" s="101">
        <v>173849.89</v>
      </c>
      <c r="F92" s="108">
        <f t="shared" si="2"/>
        <v>130.60855737892615</v>
      </c>
      <c r="G92" s="108">
        <f t="shared" si="3"/>
        <v>57.949963333333343</v>
      </c>
    </row>
    <row r="93" spans="2:8">
      <c r="B93" s="78" t="s">
        <v>168</v>
      </c>
      <c r="C93" s="99">
        <v>15778.74</v>
      </c>
      <c r="D93" s="99">
        <v>25000</v>
      </c>
      <c r="E93" s="101">
        <v>4432.57</v>
      </c>
      <c r="F93" s="108">
        <f t="shared" si="2"/>
        <v>28.092040302330858</v>
      </c>
      <c r="G93" s="108">
        <f t="shared" si="3"/>
        <v>17.730279999999997</v>
      </c>
    </row>
    <row r="94" spans="2:8">
      <c r="B94" s="78" t="s">
        <v>171</v>
      </c>
      <c r="C94" s="99">
        <v>3547.87</v>
      </c>
      <c r="D94" s="99">
        <v>180000</v>
      </c>
      <c r="E94" s="101">
        <v>52857.8</v>
      </c>
      <c r="F94" s="108">
        <f t="shared" si="2"/>
        <v>1489.8460202882295</v>
      </c>
      <c r="G94" s="108">
        <f t="shared" si="3"/>
        <v>29.365444444444442</v>
      </c>
    </row>
    <row r="95" spans="2:8">
      <c r="B95" s="78" t="s">
        <v>172</v>
      </c>
      <c r="C95" s="99">
        <v>8475.19</v>
      </c>
      <c r="D95" s="99">
        <v>5223.6000000000004</v>
      </c>
      <c r="E95" s="101">
        <v>5199.4799999999996</v>
      </c>
      <c r="F95" s="108">
        <f t="shared" si="2"/>
        <v>61.34942107492575</v>
      </c>
      <c r="G95" s="108">
        <f t="shared" si="3"/>
        <v>99.538249483115081</v>
      </c>
    </row>
    <row r="96" spans="2:8">
      <c r="B96" s="78" t="s">
        <v>173</v>
      </c>
      <c r="C96" s="99">
        <v>6550.3</v>
      </c>
      <c r="D96" s="99">
        <v>5000</v>
      </c>
      <c r="E96" s="101">
        <v>1422.41</v>
      </c>
      <c r="F96" s="108">
        <f t="shared" si="2"/>
        <v>21.715188617315238</v>
      </c>
      <c r="G96" s="108">
        <f t="shared" si="3"/>
        <v>28.4482</v>
      </c>
    </row>
    <row r="97" spans="2:7">
      <c r="B97" s="73" t="s">
        <v>174</v>
      </c>
      <c r="C97" s="99">
        <v>11363.6</v>
      </c>
      <c r="D97" s="99">
        <v>0</v>
      </c>
      <c r="E97" s="101">
        <v>0</v>
      </c>
      <c r="F97" s="108">
        <f t="shared" si="2"/>
        <v>0</v>
      </c>
      <c r="G97" s="108">
        <v>0</v>
      </c>
    </row>
    <row r="98" spans="2:7">
      <c r="B98" s="73" t="s">
        <v>195</v>
      </c>
      <c r="C98" s="99">
        <v>1904</v>
      </c>
      <c r="D98" s="99">
        <v>1908</v>
      </c>
      <c r="E98" s="101">
        <v>1908</v>
      </c>
      <c r="F98" s="108">
        <f t="shared" si="2"/>
        <v>100.21008403361344</v>
      </c>
      <c r="G98" s="108">
        <f t="shared" si="3"/>
        <v>100</v>
      </c>
    </row>
    <row r="99" spans="2:7">
      <c r="B99" s="73" t="s">
        <v>200</v>
      </c>
      <c r="C99" s="99">
        <v>0</v>
      </c>
      <c r="D99" s="99"/>
      <c r="E99" s="101"/>
      <c r="F99" s="108">
        <v>0</v>
      </c>
      <c r="G99" s="108">
        <v>0</v>
      </c>
    </row>
    <row r="100" spans="2:7">
      <c r="B100" s="73" t="s">
        <v>177</v>
      </c>
      <c r="C100" s="99">
        <v>749</v>
      </c>
      <c r="D100" s="99">
        <v>50000</v>
      </c>
      <c r="E100" s="101">
        <v>0</v>
      </c>
      <c r="F100" s="108">
        <f t="shared" si="2"/>
        <v>0</v>
      </c>
      <c r="G100" s="108">
        <f t="shared" si="3"/>
        <v>0</v>
      </c>
    </row>
    <row r="101" spans="2:7">
      <c r="B101" s="79" t="s">
        <v>191</v>
      </c>
      <c r="C101" s="99">
        <v>0</v>
      </c>
      <c r="D101" s="99">
        <v>0</v>
      </c>
      <c r="E101" s="99">
        <f>SUM(E102:E103)</f>
        <v>0</v>
      </c>
      <c r="F101" s="108">
        <v>0</v>
      </c>
      <c r="G101" s="108">
        <v>0</v>
      </c>
    </row>
    <row r="102" spans="2:7">
      <c r="B102" s="78" t="s">
        <v>171</v>
      </c>
      <c r="C102" s="99">
        <v>0</v>
      </c>
      <c r="D102" s="99">
        <v>627</v>
      </c>
      <c r="E102" s="101">
        <v>0</v>
      </c>
      <c r="F102" s="108">
        <v>0</v>
      </c>
      <c r="G102" s="108">
        <f t="shared" si="3"/>
        <v>0</v>
      </c>
    </row>
    <row r="103" spans="2:7">
      <c r="B103" s="78" t="s">
        <v>172</v>
      </c>
      <c r="C103" s="99">
        <v>0</v>
      </c>
      <c r="D103" s="99">
        <v>1000</v>
      </c>
      <c r="E103" s="101">
        <v>0</v>
      </c>
      <c r="F103" s="108">
        <v>0</v>
      </c>
      <c r="G103" s="108">
        <f t="shared" si="3"/>
        <v>0</v>
      </c>
    </row>
    <row r="104" spans="2:7">
      <c r="B104" s="81" t="s">
        <v>181</v>
      </c>
      <c r="C104" s="100">
        <v>0</v>
      </c>
      <c r="D104" s="100">
        <v>0</v>
      </c>
      <c r="E104" s="102">
        <v>0</v>
      </c>
      <c r="F104" s="108">
        <v>0</v>
      </c>
      <c r="G104" s="108">
        <v>0</v>
      </c>
    </row>
    <row r="105" spans="2:7">
      <c r="B105" s="74" t="s">
        <v>182</v>
      </c>
      <c r="C105" s="100">
        <v>0</v>
      </c>
      <c r="D105" s="100">
        <v>0</v>
      </c>
      <c r="E105" s="102">
        <v>0</v>
      </c>
      <c r="F105" s="108">
        <v>0</v>
      </c>
      <c r="G105" s="108">
        <v>0</v>
      </c>
    </row>
    <row r="106" spans="2:7">
      <c r="B106" s="74" t="s">
        <v>159</v>
      </c>
      <c r="C106" s="100">
        <f>SUM(C107:C108)</f>
        <v>0</v>
      </c>
      <c r="D106" s="100">
        <v>0</v>
      </c>
      <c r="E106" s="102">
        <v>0</v>
      </c>
      <c r="F106" s="108">
        <v>0</v>
      </c>
      <c r="G106" s="108">
        <v>0</v>
      </c>
    </row>
    <row r="107" spans="2:7">
      <c r="B107" s="78" t="s">
        <v>171</v>
      </c>
      <c r="C107" s="99"/>
      <c r="D107" s="99">
        <v>0</v>
      </c>
      <c r="E107" s="101">
        <v>0</v>
      </c>
      <c r="F107" s="108">
        <v>0</v>
      </c>
      <c r="G107" s="108">
        <v>0</v>
      </c>
    </row>
    <row r="108" spans="2:7">
      <c r="B108" s="78" t="s">
        <v>189</v>
      </c>
      <c r="C108" s="99"/>
      <c r="D108" s="99">
        <v>0</v>
      </c>
      <c r="E108" s="101">
        <v>0</v>
      </c>
      <c r="F108" s="108">
        <v>0</v>
      </c>
      <c r="G108" s="108">
        <v>0</v>
      </c>
    </row>
  </sheetData>
  <mergeCells count="1">
    <mergeCell ref="B2:H2"/>
  </mergeCells>
  <pageMargins left="0.23622047244094491" right="3.937007874015748E-2" top="0.15748031496062992" bottom="0.15748031496062992" header="0.19685039370078741" footer="0.11811023622047245"/>
  <pageSetup paperSize="9" scale="4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G27" sqref="G27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17"/>
      <c r="C1" s="17"/>
      <c r="D1" s="17"/>
      <c r="E1" s="17"/>
      <c r="F1" s="3"/>
      <c r="G1" s="3"/>
      <c r="H1" s="3"/>
    </row>
    <row r="2" spans="2:8" ht="15.75" customHeight="1">
      <c r="B2" s="141" t="s">
        <v>47</v>
      </c>
      <c r="C2" s="141"/>
      <c r="D2" s="141"/>
      <c r="E2" s="141"/>
      <c r="F2" s="141"/>
      <c r="G2" s="141"/>
      <c r="H2" s="141"/>
    </row>
    <row r="3" spans="2:8" ht="18">
      <c r="B3" s="17"/>
      <c r="C3" s="17"/>
      <c r="D3" s="17"/>
      <c r="E3" s="17"/>
      <c r="F3" s="3"/>
      <c r="G3" s="3"/>
      <c r="H3" s="3"/>
    </row>
    <row r="4" spans="2:8" ht="25.5">
      <c r="B4" s="98" t="s">
        <v>6</v>
      </c>
      <c r="C4" s="98" t="s">
        <v>222</v>
      </c>
      <c r="D4" s="98" t="s">
        <v>223</v>
      </c>
      <c r="E4" s="98" t="s">
        <v>224</v>
      </c>
      <c r="F4" s="98" t="s">
        <v>17</v>
      </c>
      <c r="G4" s="98" t="s">
        <v>48</v>
      </c>
      <c r="H4" s="36" t="s">
        <v>48</v>
      </c>
    </row>
    <row r="5" spans="2:8">
      <c r="B5" s="98">
        <v>1</v>
      </c>
      <c r="C5" s="98">
        <v>2</v>
      </c>
      <c r="D5" s="98">
        <v>3</v>
      </c>
      <c r="E5" s="98">
        <v>5</v>
      </c>
      <c r="F5" s="98" t="s">
        <v>19</v>
      </c>
      <c r="G5" s="98" t="s">
        <v>20</v>
      </c>
      <c r="H5" s="36" t="s">
        <v>20</v>
      </c>
    </row>
    <row r="6" spans="2:8" ht="15.75" customHeight="1">
      <c r="B6" s="89" t="s">
        <v>36</v>
      </c>
      <c r="C6" s="88"/>
      <c r="D6" s="88"/>
      <c r="E6" s="88"/>
      <c r="F6" s="96"/>
      <c r="G6" s="96"/>
      <c r="H6" s="28"/>
    </row>
    <row r="7" spans="2:8" ht="15.75" customHeight="1">
      <c r="B7" s="89" t="s">
        <v>225</v>
      </c>
      <c r="C7" s="109">
        <v>1204223.21</v>
      </c>
      <c r="D7" s="110">
        <v>2428047.12</v>
      </c>
      <c r="E7" s="104">
        <v>1513221.1</v>
      </c>
      <c r="F7" s="96">
        <v>113</v>
      </c>
      <c r="G7" s="96">
        <v>45</v>
      </c>
      <c r="H7" s="28"/>
    </row>
    <row r="8" spans="2:8">
      <c r="B8" s="94" t="s">
        <v>226</v>
      </c>
      <c r="C8" s="109">
        <v>1204223.21</v>
      </c>
      <c r="D8" s="110">
        <v>2428047.12</v>
      </c>
      <c r="E8" s="51">
        <v>1513221.1</v>
      </c>
      <c r="F8" s="96">
        <v>113</v>
      </c>
      <c r="G8" s="96">
        <v>45</v>
      </c>
      <c r="H8" s="28"/>
    </row>
    <row r="9" spans="2:8">
      <c r="B9" s="97" t="s">
        <v>227</v>
      </c>
      <c r="C9" s="109">
        <v>1204223.21</v>
      </c>
      <c r="D9" s="110">
        <v>2428047.12</v>
      </c>
      <c r="E9" s="51">
        <v>1513221.1</v>
      </c>
      <c r="F9" s="96">
        <v>113</v>
      </c>
      <c r="G9" s="96">
        <v>45</v>
      </c>
      <c r="H9" s="28"/>
    </row>
    <row r="10" spans="2:8">
      <c r="B10" s="93"/>
      <c r="C10" s="88"/>
      <c r="D10" s="88"/>
      <c r="E10" s="88"/>
      <c r="F10" s="96"/>
      <c r="G10" s="96"/>
      <c r="H10" s="28"/>
    </row>
    <row r="11" spans="2:8">
      <c r="B11" s="6" t="s">
        <v>7</v>
      </c>
      <c r="C11" s="4"/>
      <c r="D11" s="4"/>
      <c r="E11" s="5"/>
      <c r="F11" s="28"/>
      <c r="G11" s="28"/>
      <c r="H11" s="28"/>
    </row>
    <row r="12" spans="2:8" ht="25.5">
      <c r="B12" s="30" t="s">
        <v>8</v>
      </c>
      <c r="C12" s="4"/>
      <c r="D12" s="4"/>
      <c r="E12" s="5"/>
      <c r="F12" s="28"/>
      <c r="G12" s="28"/>
      <c r="H12" s="28"/>
    </row>
    <row r="13" spans="2:8">
      <c r="B13" s="11" t="s">
        <v>16</v>
      </c>
      <c r="C13" s="4"/>
      <c r="D13" s="4"/>
      <c r="E13" s="5"/>
      <c r="F13" s="28"/>
      <c r="G13" s="28"/>
      <c r="H13" s="28"/>
    </row>
  </sheetData>
  <mergeCells count="1">
    <mergeCell ref="B2:H2"/>
  </mergeCells>
  <conditionalFormatting sqref="D7">
    <cfRule type="cellIs" dxfId="2" priority="1" operator="lessThan">
      <formula>-0.001</formula>
    </cfRule>
  </conditionalFormatting>
  <conditionalFormatting sqref="D9">
    <cfRule type="cellIs" dxfId="1" priority="3" operator="lessThan">
      <formula>-0.001</formula>
    </cfRule>
  </conditionalFormatting>
  <conditionalFormatting sqref="D8">
    <cfRule type="cellIs" dxfId="0" priority="2" operator="lessThan">
      <formula>-0.001</formula>
    </cfRule>
  </conditionalFormatting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K8" sqref="K8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" customHeight="1">
      <c r="B2" s="141" t="s">
        <v>63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2:12" ht="15.75" customHeight="1">
      <c r="B3" s="141" t="s">
        <v>39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2:12" ht="18">
      <c r="B4" s="17"/>
      <c r="C4" s="17"/>
      <c r="D4" s="17"/>
      <c r="E4" s="17"/>
      <c r="F4" s="17"/>
      <c r="G4" s="17"/>
      <c r="H4" s="17"/>
      <c r="I4" s="17"/>
      <c r="J4" s="3"/>
      <c r="K4" s="3"/>
      <c r="L4" s="3"/>
    </row>
    <row r="5" spans="2:12" ht="25.5" customHeight="1">
      <c r="B5" s="138" t="s">
        <v>6</v>
      </c>
      <c r="C5" s="139"/>
      <c r="D5" s="139"/>
      <c r="E5" s="139"/>
      <c r="F5" s="140"/>
      <c r="G5" s="37" t="s">
        <v>66</v>
      </c>
      <c r="H5" s="36" t="s">
        <v>67</v>
      </c>
      <c r="I5" s="37" t="s">
        <v>68</v>
      </c>
      <c r="J5" s="37" t="s">
        <v>69</v>
      </c>
      <c r="K5" s="37" t="s">
        <v>17</v>
      </c>
      <c r="L5" s="37" t="s">
        <v>48</v>
      </c>
    </row>
    <row r="6" spans="2:12">
      <c r="B6" s="138">
        <v>1</v>
      </c>
      <c r="C6" s="139"/>
      <c r="D6" s="139"/>
      <c r="E6" s="139"/>
      <c r="F6" s="140"/>
      <c r="G6" s="37">
        <v>2</v>
      </c>
      <c r="H6" s="37">
        <v>3</v>
      </c>
      <c r="I6" s="37">
        <v>4</v>
      </c>
      <c r="J6" s="37">
        <v>5</v>
      </c>
      <c r="K6" s="37" t="s">
        <v>19</v>
      </c>
      <c r="L6" s="37" t="s">
        <v>20</v>
      </c>
    </row>
    <row r="7" spans="2:12" ht="25.5">
      <c r="B7" s="6">
        <v>8</v>
      </c>
      <c r="C7" s="6"/>
      <c r="D7" s="6"/>
      <c r="E7" s="6"/>
      <c r="F7" s="6" t="s">
        <v>9</v>
      </c>
      <c r="G7" s="4"/>
      <c r="H7" s="4"/>
      <c r="I7" s="4"/>
      <c r="J7" s="28"/>
      <c r="K7" s="28"/>
      <c r="L7" s="28"/>
    </row>
    <row r="8" spans="2:12">
      <c r="B8" s="6"/>
      <c r="C8" s="11">
        <v>84</v>
      </c>
      <c r="D8" s="11"/>
      <c r="E8" s="11"/>
      <c r="F8" s="11" t="s">
        <v>14</v>
      </c>
      <c r="G8" s="4"/>
      <c r="H8" s="4"/>
      <c r="I8" s="4"/>
      <c r="J8" s="28"/>
      <c r="K8" s="28"/>
      <c r="L8" s="28"/>
    </row>
    <row r="9" spans="2:12" ht="51">
      <c r="B9" s="7"/>
      <c r="C9" s="7"/>
      <c r="D9" s="7">
        <v>841</v>
      </c>
      <c r="E9" s="7"/>
      <c r="F9" s="29" t="s">
        <v>40</v>
      </c>
      <c r="G9" s="4"/>
      <c r="H9" s="4"/>
      <c r="I9" s="4"/>
      <c r="J9" s="28"/>
      <c r="K9" s="28"/>
      <c r="L9" s="28"/>
    </row>
    <row r="10" spans="2:12" ht="25.5">
      <c r="B10" s="7"/>
      <c r="C10" s="7"/>
      <c r="D10" s="7"/>
      <c r="E10" s="7">
        <v>8413</v>
      </c>
      <c r="F10" s="29" t="s">
        <v>41</v>
      </c>
      <c r="G10" s="4"/>
      <c r="H10" s="4"/>
      <c r="I10" s="4"/>
      <c r="J10" s="28"/>
      <c r="K10" s="28"/>
      <c r="L10" s="28"/>
    </row>
    <row r="11" spans="2:12">
      <c r="B11" s="7"/>
      <c r="C11" s="7"/>
      <c r="D11" s="7"/>
      <c r="E11" s="8" t="s">
        <v>24</v>
      </c>
      <c r="F11" s="13"/>
      <c r="G11" s="4"/>
      <c r="H11" s="4"/>
      <c r="I11" s="4"/>
      <c r="J11" s="28"/>
      <c r="K11" s="28"/>
      <c r="L11" s="28"/>
    </row>
    <row r="12" spans="2:12" ht="25.5">
      <c r="B12" s="9">
        <v>5</v>
      </c>
      <c r="C12" s="10"/>
      <c r="D12" s="10"/>
      <c r="E12" s="10"/>
      <c r="F12" s="21" t="s">
        <v>10</v>
      </c>
      <c r="G12" s="4"/>
      <c r="H12" s="4"/>
      <c r="I12" s="4"/>
      <c r="J12" s="28"/>
      <c r="K12" s="28"/>
      <c r="L12" s="28"/>
    </row>
    <row r="13" spans="2:12" ht="25.5">
      <c r="B13" s="11"/>
      <c r="C13" s="11">
        <v>54</v>
      </c>
      <c r="D13" s="11"/>
      <c r="E13" s="11"/>
      <c r="F13" s="22" t="s">
        <v>15</v>
      </c>
      <c r="G13" s="4"/>
      <c r="H13" s="4"/>
      <c r="I13" s="5"/>
      <c r="J13" s="28"/>
      <c r="K13" s="28"/>
      <c r="L13" s="28"/>
    </row>
    <row r="14" spans="2:12" ht="63.75">
      <c r="B14" s="11"/>
      <c r="C14" s="11"/>
      <c r="D14" s="11">
        <v>541</v>
      </c>
      <c r="E14" s="29"/>
      <c r="F14" s="29" t="s">
        <v>42</v>
      </c>
      <c r="G14" s="4"/>
      <c r="H14" s="4"/>
      <c r="I14" s="5"/>
      <c r="J14" s="28"/>
      <c r="K14" s="28"/>
      <c r="L14" s="28"/>
    </row>
    <row r="15" spans="2:12" ht="38.25">
      <c r="B15" s="11"/>
      <c r="C15" s="11"/>
      <c r="D15" s="11"/>
      <c r="E15" s="29">
        <v>5413</v>
      </c>
      <c r="F15" s="29" t="s">
        <v>43</v>
      </c>
      <c r="G15" s="4"/>
      <c r="H15" s="4"/>
      <c r="I15" s="5"/>
      <c r="J15" s="28"/>
      <c r="K15" s="28"/>
      <c r="L15" s="28"/>
    </row>
    <row r="16" spans="2:12">
      <c r="B16" s="12" t="s">
        <v>16</v>
      </c>
      <c r="C16" s="10"/>
      <c r="D16" s="10"/>
      <c r="E16" s="10"/>
      <c r="F16" s="21" t="s">
        <v>24</v>
      </c>
      <c r="G16" s="4"/>
      <c r="H16" s="4"/>
      <c r="I16" s="4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G9" sqref="G9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17"/>
      <c r="C1" s="17"/>
      <c r="D1" s="17"/>
      <c r="E1" s="17"/>
      <c r="F1" s="3"/>
      <c r="G1" s="3"/>
      <c r="H1" s="3"/>
    </row>
    <row r="2" spans="2:8" ht="15.75" customHeight="1">
      <c r="B2" s="141" t="s">
        <v>44</v>
      </c>
      <c r="C2" s="141"/>
      <c r="D2" s="141"/>
      <c r="E2" s="141"/>
      <c r="F2" s="141"/>
      <c r="G2" s="141"/>
      <c r="H2" s="141"/>
    </row>
    <row r="3" spans="2:8" ht="18">
      <c r="B3" s="17"/>
      <c r="C3" s="17"/>
      <c r="D3" s="17"/>
      <c r="E3" s="17"/>
      <c r="F3" s="3"/>
      <c r="G3" s="3"/>
      <c r="H3" s="3"/>
    </row>
    <row r="4" spans="2:8" ht="25.5">
      <c r="B4" s="36" t="s">
        <v>6</v>
      </c>
      <c r="C4" s="36" t="s">
        <v>72</v>
      </c>
      <c r="D4" s="36" t="s">
        <v>67</v>
      </c>
      <c r="E4" s="36" t="s">
        <v>68</v>
      </c>
      <c r="F4" s="36" t="s">
        <v>69</v>
      </c>
      <c r="G4" s="36" t="s">
        <v>17</v>
      </c>
      <c r="H4" s="36" t="s">
        <v>48</v>
      </c>
    </row>
    <row r="5" spans="2:8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19</v>
      </c>
      <c r="H5" s="36" t="s">
        <v>20</v>
      </c>
    </row>
    <row r="6" spans="2:8">
      <c r="B6" s="6" t="s">
        <v>45</v>
      </c>
      <c r="C6" s="4"/>
      <c r="D6" s="4"/>
      <c r="E6" s="5"/>
      <c r="F6" s="28"/>
      <c r="G6" s="28"/>
      <c r="H6" s="28"/>
    </row>
    <row r="7" spans="2:8">
      <c r="B7" s="6" t="s">
        <v>35</v>
      </c>
      <c r="C7" s="4"/>
      <c r="D7" s="4"/>
      <c r="E7" s="4"/>
      <c r="F7" s="28"/>
      <c r="G7" s="28"/>
      <c r="H7" s="28"/>
    </row>
    <row r="8" spans="2:8">
      <c r="B8" s="32" t="s">
        <v>34</v>
      </c>
      <c r="C8" s="4"/>
      <c r="D8" s="4"/>
      <c r="E8" s="4"/>
      <c r="F8" s="28"/>
      <c r="G8" s="28"/>
      <c r="H8" s="28"/>
    </row>
    <row r="9" spans="2:8">
      <c r="B9" s="31" t="s">
        <v>33</v>
      </c>
      <c r="C9" s="4"/>
      <c r="D9" s="4"/>
      <c r="E9" s="4"/>
      <c r="F9" s="28"/>
      <c r="G9" s="28"/>
      <c r="H9" s="28"/>
    </row>
    <row r="10" spans="2:8">
      <c r="B10" s="31" t="s">
        <v>24</v>
      </c>
      <c r="C10" s="4"/>
      <c r="D10" s="4"/>
      <c r="E10" s="4"/>
      <c r="F10" s="28"/>
      <c r="G10" s="28"/>
      <c r="H10" s="28"/>
    </row>
    <row r="11" spans="2:8">
      <c r="B11" s="6" t="s">
        <v>32</v>
      </c>
      <c r="C11" s="4"/>
      <c r="D11" s="4"/>
      <c r="E11" s="5"/>
      <c r="F11" s="28"/>
      <c r="G11" s="28"/>
      <c r="H11" s="28"/>
    </row>
    <row r="12" spans="2:8">
      <c r="B12" s="30" t="s">
        <v>31</v>
      </c>
      <c r="C12" s="4"/>
      <c r="D12" s="4"/>
      <c r="E12" s="5"/>
      <c r="F12" s="28"/>
      <c r="G12" s="28"/>
      <c r="H12" s="28"/>
    </row>
    <row r="13" spans="2:8">
      <c r="B13" s="6" t="s">
        <v>30</v>
      </c>
      <c r="C13" s="4"/>
      <c r="D13" s="4"/>
      <c r="E13" s="5"/>
      <c r="F13" s="28"/>
      <c r="G13" s="28"/>
      <c r="H13" s="28"/>
    </row>
    <row r="14" spans="2:8">
      <c r="B14" s="30" t="s">
        <v>29</v>
      </c>
      <c r="C14" s="4"/>
      <c r="D14" s="4"/>
      <c r="E14" s="5"/>
      <c r="F14" s="28"/>
      <c r="G14" s="28"/>
      <c r="H14" s="28"/>
    </row>
    <row r="15" spans="2:8">
      <c r="B15" s="11" t="s">
        <v>16</v>
      </c>
      <c r="C15" s="4"/>
      <c r="D15" s="4"/>
      <c r="E15" s="5"/>
      <c r="F15" s="28"/>
      <c r="G15" s="28"/>
      <c r="H15" s="28"/>
    </row>
    <row r="16" spans="2:8">
      <c r="B16" s="30"/>
      <c r="C16" s="4"/>
      <c r="D16" s="4"/>
      <c r="E16" s="5"/>
      <c r="F16" s="28"/>
      <c r="G16" s="28"/>
      <c r="H16" s="28"/>
    </row>
    <row r="17" spans="2:8" ht="15.75" customHeight="1">
      <c r="B17" s="6" t="s">
        <v>46</v>
      </c>
      <c r="C17" s="4"/>
      <c r="D17" s="4"/>
      <c r="E17" s="5"/>
      <c r="F17" s="28"/>
      <c r="G17" s="28"/>
      <c r="H17" s="28"/>
    </row>
    <row r="18" spans="2:8" ht="15.75" customHeight="1">
      <c r="B18" s="6" t="s">
        <v>35</v>
      </c>
      <c r="C18" s="4"/>
      <c r="D18" s="4"/>
      <c r="E18" s="4"/>
      <c r="F18" s="28"/>
      <c r="G18" s="28"/>
      <c r="H18" s="28"/>
    </row>
    <row r="19" spans="2:8">
      <c r="B19" s="32" t="s">
        <v>34</v>
      </c>
      <c r="C19" s="4"/>
      <c r="D19" s="4"/>
      <c r="E19" s="4"/>
      <c r="F19" s="28"/>
      <c r="G19" s="28"/>
      <c r="H19" s="28"/>
    </row>
    <row r="20" spans="2:8">
      <c r="B20" s="31" t="s">
        <v>33</v>
      </c>
      <c r="C20" s="4"/>
      <c r="D20" s="4"/>
      <c r="E20" s="4"/>
      <c r="F20" s="28"/>
      <c r="G20" s="28"/>
      <c r="H20" s="28"/>
    </row>
    <row r="21" spans="2:8">
      <c r="B21" s="31" t="s">
        <v>24</v>
      </c>
      <c r="C21" s="4"/>
      <c r="D21" s="4"/>
      <c r="E21" s="4"/>
      <c r="F21" s="28"/>
      <c r="G21" s="28"/>
      <c r="H21" s="28"/>
    </row>
    <row r="22" spans="2:8">
      <c r="B22" s="6" t="s">
        <v>32</v>
      </c>
      <c r="C22" s="4"/>
      <c r="D22" s="4"/>
      <c r="E22" s="5"/>
      <c r="F22" s="28"/>
      <c r="G22" s="28"/>
      <c r="H22" s="28"/>
    </row>
    <row r="23" spans="2:8">
      <c r="B23" s="30" t="s">
        <v>31</v>
      </c>
      <c r="C23" s="4"/>
      <c r="D23" s="4"/>
      <c r="E23" s="5"/>
      <c r="F23" s="28"/>
      <c r="G23" s="28"/>
      <c r="H23" s="28"/>
    </row>
    <row r="24" spans="2:8">
      <c r="B24" s="6" t="s">
        <v>30</v>
      </c>
      <c r="C24" s="4"/>
      <c r="D24" s="4"/>
      <c r="E24" s="5"/>
      <c r="F24" s="28"/>
      <c r="G24" s="28"/>
      <c r="H24" s="28"/>
    </row>
    <row r="25" spans="2:8">
      <c r="B25" s="30" t="s">
        <v>29</v>
      </c>
      <c r="C25" s="4"/>
      <c r="D25" s="4"/>
      <c r="E25" s="5"/>
      <c r="F25" s="28"/>
      <c r="G25" s="28"/>
      <c r="H25" s="28"/>
    </row>
    <row r="26" spans="2:8">
      <c r="B26" s="11" t="s">
        <v>16</v>
      </c>
      <c r="C26" s="4"/>
      <c r="D26" s="4"/>
      <c r="E26" s="5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abSelected="1" workbookViewId="0">
      <selection activeCell="I11" sqref="I11"/>
    </sheetView>
  </sheetViews>
  <sheetFormatPr defaultRowHeight="15"/>
  <cols>
    <col min="1" max="1" width="21.85546875" style="27" customWidth="1"/>
    <col min="2" max="2" width="30.140625" customWidth="1"/>
    <col min="3" max="3" width="16.28515625" customWidth="1"/>
    <col min="4" max="4" width="15.28515625" customWidth="1"/>
    <col min="5" max="5" width="15.42578125" style="83" customWidth="1"/>
    <col min="7" max="7" width="11.7109375" bestFit="1" customWidth="1"/>
    <col min="10" max="11" width="9.140625" customWidth="1"/>
  </cols>
  <sheetData>
    <row r="1" spans="1:6" ht="12.75" customHeight="1">
      <c r="A1" s="87"/>
      <c r="B1" s="142"/>
      <c r="C1" s="142"/>
      <c r="D1" s="142"/>
      <c r="E1" s="142"/>
      <c r="F1" s="142"/>
    </row>
    <row r="2" spans="1:6" ht="18" customHeight="1">
      <c r="A2" s="87"/>
      <c r="B2" s="143" t="s">
        <v>11</v>
      </c>
      <c r="C2" s="143"/>
      <c r="D2" s="143"/>
      <c r="E2" s="143"/>
      <c r="F2" s="143"/>
    </row>
    <row r="3" spans="1:6" ht="6.75" customHeight="1">
      <c r="A3" s="87"/>
      <c r="B3" s="142"/>
      <c r="C3" s="142"/>
      <c r="D3" s="142"/>
      <c r="E3" s="142"/>
      <c r="F3" s="142"/>
    </row>
    <row r="4" spans="1:6" ht="15.75">
      <c r="A4" s="87"/>
      <c r="B4" s="144" t="s">
        <v>64</v>
      </c>
      <c r="C4" s="144"/>
      <c r="D4" s="144"/>
      <c r="E4" s="144"/>
      <c r="F4" s="144"/>
    </row>
    <row r="5" spans="1:6" ht="7.5" customHeight="1">
      <c r="A5" s="87"/>
      <c r="B5" s="142"/>
      <c r="C5" s="142"/>
      <c r="D5" s="142"/>
      <c r="E5" s="142"/>
      <c r="F5" s="142"/>
    </row>
    <row r="6" spans="1:6" ht="41.25" customHeight="1">
      <c r="A6" s="145" t="s">
        <v>6</v>
      </c>
      <c r="B6" s="145"/>
      <c r="C6" s="145"/>
      <c r="D6" s="145"/>
      <c r="E6" s="145"/>
      <c r="F6" s="87"/>
    </row>
    <row r="7" spans="1:6" s="27" customFormat="1" ht="15.75" customHeight="1">
      <c r="A7" s="146">
        <v>1</v>
      </c>
      <c r="B7" s="146"/>
      <c r="C7" s="146"/>
      <c r="D7" s="146"/>
      <c r="E7" s="146"/>
      <c r="F7" s="147"/>
    </row>
    <row r="8" spans="1:6" s="38" customFormat="1" ht="30.75" customHeight="1">
      <c r="A8" s="148" t="s">
        <v>209</v>
      </c>
      <c r="B8" s="149" t="s">
        <v>271</v>
      </c>
      <c r="C8" s="149" t="s">
        <v>228</v>
      </c>
      <c r="D8" s="149" t="s">
        <v>229</v>
      </c>
      <c r="E8" s="149" t="s">
        <v>317</v>
      </c>
    </row>
    <row r="9" spans="1:6" s="38" customFormat="1" ht="20.100000000000001" customHeight="1">
      <c r="A9" s="150" t="s">
        <v>37</v>
      </c>
      <c r="B9" s="150" t="s">
        <v>37</v>
      </c>
      <c r="C9" s="151">
        <f>SUM(C13+C20+C29)</f>
        <v>1171036.75</v>
      </c>
      <c r="D9" s="151">
        <f>SUM(D13+D20+D29)</f>
        <v>2640812</v>
      </c>
      <c r="E9" s="151">
        <f>SUM(E10+E13+E20+E29)</f>
        <v>1505615.63</v>
      </c>
    </row>
    <row r="10" spans="1:6" s="38" customFormat="1" ht="20.100000000000001" customHeight="1">
      <c r="A10" s="152" t="s">
        <v>230</v>
      </c>
      <c r="B10" s="152" t="s">
        <v>202</v>
      </c>
      <c r="C10" s="153">
        <v>12087.54</v>
      </c>
      <c r="D10" s="153">
        <v>0</v>
      </c>
      <c r="E10" s="153">
        <v>28509.73</v>
      </c>
    </row>
    <row r="11" spans="1:6" s="38" customFormat="1" ht="20.100000000000001" customHeight="1">
      <c r="A11" s="154" t="s">
        <v>231</v>
      </c>
      <c r="B11" s="155" t="s">
        <v>202</v>
      </c>
      <c r="C11" s="156">
        <v>0</v>
      </c>
      <c r="D11" s="156">
        <v>0</v>
      </c>
      <c r="E11" s="156">
        <v>28509.73</v>
      </c>
    </row>
    <row r="12" spans="1:6" s="38" customFormat="1" ht="20.100000000000001" customHeight="1">
      <c r="A12" s="154">
        <v>671</v>
      </c>
      <c r="B12" s="155" t="s">
        <v>314</v>
      </c>
      <c r="C12" s="156">
        <v>12087.54</v>
      </c>
      <c r="D12" s="156">
        <v>0</v>
      </c>
      <c r="E12" s="156">
        <v>28509.73</v>
      </c>
    </row>
    <row r="13" spans="1:6" s="38" customFormat="1" ht="20.100000000000001" customHeight="1">
      <c r="A13" s="152" t="s">
        <v>232</v>
      </c>
      <c r="B13" s="152" t="s">
        <v>203</v>
      </c>
      <c r="C13" s="157">
        <f>SUM(C14+C18)</f>
        <v>1761.2</v>
      </c>
      <c r="D13" s="153">
        <f>SUM(D14+D19)</f>
        <v>6004</v>
      </c>
      <c r="E13" s="153">
        <f>SUM(E14+E18)</f>
        <v>2478.08</v>
      </c>
    </row>
    <row r="14" spans="1:6" s="38" customFormat="1" ht="20.100000000000001" customHeight="1">
      <c r="A14" s="154" t="s">
        <v>233</v>
      </c>
      <c r="B14" s="155" t="s">
        <v>234</v>
      </c>
      <c r="C14" s="156">
        <v>1761.2</v>
      </c>
      <c r="D14" s="156">
        <f>SUM(D15:D17)</f>
        <v>3704</v>
      </c>
      <c r="E14" s="156">
        <f>SUM(E15:E17)</f>
        <v>2478.08</v>
      </c>
    </row>
    <row r="15" spans="1:6" s="38" customFormat="1" ht="20.100000000000001" customHeight="1">
      <c r="A15" s="154">
        <v>641</v>
      </c>
      <c r="B15" s="155" t="s">
        <v>235</v>
      </c>
      <c r="C15" s="156">
        <v>0.08</v>
      </c>
      <c r="D15" s="156">
        <v>4</v>
      </c>
      <c r="E15" s="156">
        <v>0.08</v>
      </c>
    </row>
    <row r="16" spans="1:6" s="38" customFormat="1" ht="20.100000000000001" customHeight="1">
      <c r="A16" s="154">
        <v>642</v>
      </c>
      <c r="B16" s="155" t="s">
        <v>236</v>
      </c>
      <c r="C16" s="156">
        <v>0</v>
      </c>
      <c r="D16" s="156">
        <v>0</v>
      </c>
      <c r="E16" s="156">
        <v>0</v>
      </c>
    </row>
    <row r="17" spans="1:6" s="38" customFormat="1" ht="20.100000000000001" customHeight="1">
      <c r="A17" s="154">
        <v>661</v>
      </c>
      <c r="B17" s="155" t="s">
        <v>23</v>
      </c>
      <c r="C17" s="156">
        <v>1761.2</v>
      </c>
      <c r="D17" s="156">
        <v>3700</v>
      </c>
      <c r="E17" s="156">
        <v>2478</v>
      </c>
    </row>
    <row r="18" spans="1:6" s="38" customFormat="1" ht="20.100000000000001" customHeight="1">
      <c r="A18" s="154" t="s">
        <v>237</v>
      </c>
      <c r="B18" s="155" t="s">
        <v>238</v>
      </c>
      <c r="C18" s="156">
        <v>0</v>
      </c>
      <c r="D18" s="156">
        <v>0</v>
      </c>
      <c r="E18" s="156">
        <v>0</v>
      </c>
    </row>
    <row r="19" spans="1:6" s="38" customFormat="1" ht="20.100000000000001" customHeight="1">
      <c r="A19" s="154">
        <v>9221</v>
      </c>
      <c r="B19" s="155" t="s">
        <v>239</v>
      </c>
      <c r="C19" s="156">
        <v>1000</v>
      </c>
      <c r="D19" s="156">
        <v>2300</v>
      </c>
      <c r="E19" s="156">
        <v>0</v>
      </c>
    </row>
    <row r="20" spans="1:6" s="38" customFormat="1" ht="25.5" customHeight="1">
      <c r="A20" s="152" t="s">
        <v>240</v>
      </c>
      <c r="B20" s="152" t="s">
        <v>204</v>
      </c>
      <c r="C20" s="153">
        <f>SUM(C21+C25+C27)</f>
        <v>116119.78</v>
      </c>
      <c r="D20" s="153">
        <f>SUM(D21+D26+D27)</f>
        <v>359864</v>
      </c>
      <c r="E20" s="153">
        <f>SUM(E21+E27)</f>
        <v>109405.3</v>
      </c>
    </row>
    <row r="21" spans="1:6" ht="20.100000000000001" customHeight="1">
      <c r="A21" s="154" t="s">
        <v>241</v>
      </c>
      <c r="B21" s="155" t="s">
        <v>242</v>
      </c>
      <c r="C21" s="156">
        <f>SUM(C22:C24)</f>
        <v>917.51</v>
      </c>
      <c r="D21" s="156">
        <v>5000</v>
      </c>
      <c r="E21" s="156">
        <f>SUM(E22:E24)</f>
        <v>574.02</v>
      </c>
      <c r="F21" s="87"/>
    </row>
    <row r="22" spans="1:6" ht="22.5" customHeight="1">
      <c r="A22" s="154">
        <v>634</v>
      </c>
      <c r="B22" s="155" t="s">
        <v>77</v>
      </c>
      <c r="C22" s="156">
        <v>0</v>
      </c>
      <c r="D22" s="156">
        <v>3</v>
      </c>
      <c r="E22" s="156">
        <v>0</v>
      </c>
      <c r="F22" s="87"/>
    </row>
    <row r="23" spans="1:6" ht="20.100000000000001" customHeight="1">
      <c r="A23" s="154">
        <v>636</v>
      </c>
      <c r="B23" s="155" t="s">
        <v>243</v>
      </c>
      <c r="C23" s="156">
        <v>0</v>
      </c>
      <c r="D23" s="156">
        <v>0</v>
      </c>
      <c r="E23" s="156">
        <v>0</v>
      </c>
      <c r="F23" s="87"/>
    </row>
    <row r="24" spans="1:6" ht="20.100000000000001" customHeight="1">
      <c r="A24" s="154">
        <v>652</v>
      </c>
      <c r="B24" s="155" t="s">
        <v>244</v>
      </c>
      <c r="C24" s="156">
        <v>917.51</v>
      </c>
      <c r="D24" s="156">
        <v>5000</v>
      </c>
      <c r="E24" s="156">
        <v>574.02</v>
      </c>
      <c r="F24" s="87"/>
    </row>
    <row r="25" spans="1:6" s="87" customFormat="1" ht="20.100000000000001" customHeight="1">
      <c r="A25" s="154" t="s">
        <v>274</v>
      </c>
      <c r="B25" s="158" t="s">
        <v>275</v>
      </c>
      <c r="C25" s="156">
        <v>4777</v>
      </c>
      <c r="D25" s="156">
        <v>14500</v>
      </c>
      <c r="E25" s="156">
        <v>0</v>
      </c>
    </row>
    <row r="26" spans="1:6" s="87" customFormat="1" ht="20.100000000000001" customHeight="1">
      <c r="A26" s="154">
        <v>9221</v>
      </c>
      <c r="B26" s="155" t="s">
        <v>239</v>
      </c>
      <c r="C26" s="156">
        <v>4777</v>
      </c>
      <c r="D26" s="156">
        <v>14500</v>
      </c>
      <c r="E26" s="156">
        <v>0</v>
      </c>
    </row>
    <row r="27" spans="1:6" ht="20.100000000000001" customHeight="1">
      <c r="A27" s="154" t="s">
        <v>245</v>
      </c>
      <c r="B27" s="155" t="s">
        <v>207</v>
      </c>
      <c r="C27" s="156">
        <v>110425.27</v>
      </c>
      <c r="D27" s="156">
        <v>340364</v>
      </c>
      <c r="E27" s="156">
        <v>108831.28</v>
      </c>
      <c r="F27" s="87"/>
    </row>
    <row r="28" spans="1:6" ht="20.100000000000001" customHeight="1">
      <c r="A28" s="154">
        <v>671</v>
      </c>
      <c r="B28" s="155" t="s">
        <v>246</v>
      </c>
      <c r="C28" s="156">
        <v>110425.27</v>
      </c>
      <c r="D28" s="156">
        <v>340364</v>
      </c>
      <c r="E28" s="156">
        <v>108831.28</v>
      </c>
      <c r="F28" s="87"/>
    </row>
    <row r="29" spans="1:6" ht="20.100000000000001" customHeight="1">
      <c r="A29" s="152" t="s">
        <v>247</v>
      </c>
      <c r="B29" s="152" t="s">
        <v>248</v>
      </c>
      <c r="C29" s="153">
        <v>1053155.77</v>
      </c>
      <c r="D29" s="153">
        <f>SUM(D32:D33)</f>
        <v>2274944</v>
      </c>
      <c r="E29" s="153">
        <f>SUM(E30+E32)</f>
        <v>1365222.52</v>
      </c>
      <c r="F29" s="87"/>
    </row>
    <row r="30" spans="1:6" s="87" customFormat="1" ht="20.100000000000001" customHeight="1">
      <c r="A30" s="159" t="s">
        <v>315</v>
      </c>
      <c r="B30" s="160" t="s">
        <v>258</v>
      </c>
      <c r="C30" s="161"/>
      <c r="D30" s="161"/>
      <c r="E30" s="161">
        <v>36783.96</v>
      </c>
    </row>
    <row r="31" spans="1:6" s="87" customFormat="1" ht="20.100000000000001" customHeight="1">
      <c r="A31" s="159">
        <v>671</v>
      </c>
      <c r="B31" s="155" t="s">
        <v>246</v>
      </c>
      <c r="C31" s="161"/>
      <c r="D31" s="161"/>
      <c r="E31" s="161">
        <v>36783.96</v>
      </c>
    </row>
    <row r="32" spans="1:6" ht="20.100000000000001" customHeight="1">
      <c r="A32" s="154" t="s">
        <v>249</v>
      </c>
      <c r="B32" s="154" t="s">
        <v>250</v>
      </c>
      <c r="C32" s="156">
        <f>SUM(C33:C34)</f>
        <v>1053288.47</v>
      </c>
      <c r="D32" s="156">
        <f>SUM(D34+D36)</f>
        <v>2274944</v>
      </c>
      <c r="E32" s="156">
        <v>1328438.56</v>
      </c>
      <c r="F32" s="87"/>
    </row>
    <row r="33" spans="1:6" ht="20.100000000000001" customHeight="1">
      <c r="A33" s="154">
        <v>634</v>
      </c>
      <c r="B33" s="154" t="s">
        <v>77</v>
      </c>
      <c r="C33" s="156">
        <v>132.69999999999999</v>
      </c>
      <c r="D33" s="156">
        <v>0</v>
      </c>
      <c r="E33" s="156">
        <v>0</v>
      </c>
      <c r="F33" s="87"/>
    </row>
    <row r="34" spans="1:6" ht="20.100000000000001" customHeight="1">
      <c r="A34" s="154">
        <v>636</v>
      </c>
      <c r="B34" s="154" t="s">
        <v>243</v>
      </c>
      <c r="C34" s="156">
        <v>1053155.77</v>
      </c>
      <c r="D34" s="156">
        <v>2266908</v>
      </c>
      <c r="E34" s="156">
        <v>1328438.56</v>
      </c>
      <c r="F34" s="87"/>
    </row>
    <row r="35" spans="1:6" ht="20.100000000000001" customHeight="1">
      <c r="A35" s="154" t="s">
        <v>272</v>
      </c>
      <c r="B35" s="154" t="s">
        <v>273</v>
      </c>
      <c r="C35" s="156">
        <v>0</v>
      </c>
      <c r="D35" s="156">
        <v>0</v>
      </c>
      <c r="E35" s="156">
        <v>0</v>
      </c>
      <c r="F35" s="87"/>
    </row>
    <row r="36" spans="1:6" ht="20.100000000000001" customHeight="1">
      <c r="A36" s="154">
        <v>9221</v>
      </c>
      <c r="B36" s="154" t="s">
        <v>239</v>
      </c>
      <c r="C36" s="156">
        <v>0</v>
      </c>
      <c r="D36" s="156">
        <v>8036</v>
      </c>
      <c r="E36" s="156">
        <v>0</v>
      </c>
      <c r="F36" s="87"/>
    </row>
    <row r="37" spans="1:6" ht="20.100000000000001" customHeight="1">
      <c r="A37" s="162" t="s">
        <v>36</v>
      </c>
      <c r="B37" s="162" t="s">
        <v>36</v>
      </c>
      <c r="C37" s="163">
        <v>1204972.21</v>
      </c>
      <c r="D37" s="151">
        <v>2640812</v>
      </c>
      <c r="E37" s="151">
        <v>1513221.1</v>
      </c>
      <c r="F37" s="164"/>
    </row>
    <row r="38" spans="1:6" ht="20.100000000000001" customHeight="1">
      <c r="A38" s="162" t="s">
        <v>316</v>
      </c>
      <c r="B38" s="162" t="s">
        <v>251</v>
      </c>
      <c r="C38" s="151">
        <v>6913.42</v>
      </c>
      <c r="D38" s="151">
        <v>109143</v>
      </c>
      <c r="E38" s="163">
        <f>SUM(E40+E47+E59)</f>
        <v>65293.69</v>
      </c>
      <c r="F38" s="87"/>
    </row>
    <row r="39" spans="1:6" ht="20.100000000000001" customHeight="1">
      <c r="A39" s="162" t="s">
        <v>252</v>
      </c>
      <c r="B39" s="162" t="s">
        <v>253</v>
      </c>
      <c r="C39" s="151">
        <v>6913.42</v>
      </c>
      <c r="D39" s="151">
        <f>SUM(D40+D47)</f>
        <v>102974</v>
      </c>
      <c r="E39" s="163">
        <v>60879.22</v>
      </c>
      <c r="F39" s="87"/>
    </row>
    <row r="40" spans="1:6" ht="20.100000000000001" customHeight="1">
      <c r="A40" s="152" t="s">
        <v>230</v>
      </c>
      <c r="B40" s="152" t="s">
        <v>202</v>
      </c>
      <c r="C40" s="151">
        <v>6913.42</v>
      </c>
      <c r="D40" s="151">
        <v>48220</v>
      </c>
      <c r="E40" s="163">
        <f>SUM(E43:E46)</f>
        <v>28509.73</v>
      </c>
      <c r="F40" s="87"/>
    </row>
    <row r="41" spans="1:6" ht="20.100000000000001" customHeight="1">
      <c r="A41" s="154" t="s">
        <v>254</v>
      </c>
      <c r="B41" s="155" t="s">
        <v>202</v>
      </c>
      <c r="C41" s="165">
        <v>6913.42</v>
      </c>
      <c r="D41" s="165">
        <v>48220</v>
      </c>
      <c r="E41" s="165">
        <v>28509.73</v>
      </c>
      <c r="F41" s="87"/>
    </row>
    <row r="42" spans="1:6" ht="20.100000000000001" customHeight="1">
      <c r="A42" s="154" t="s">
        <v>231</v>
      </c>
      <c r="B42" s="155" t="s">
        <v>202</v>
      </c>
      <c r="C42" s="165">
        <v>6913.42</v>
      </c>
      <c r="D42" s="165">
        <f>SUM(D43:D46)</f>
        <v>48220</v>
      </c>
      <c r="E42" s="165">
        <f>SUM(E43:E46)</f>
        <v>28509.73</v>
      </c>
      <c r="F42" s="87"/>
    </row>
    <row r="43" spans="1:6" ht="20.100000000000001" customHeight="1">
      <c r="A43" s="154">
        <v>311</v>
      </c>
      <c r="B43" s="155" t="s">
        <v>25</v>
      </c>
      <c r="C43" s="166">
        <v>5247.96</v>
      </c>
      <c r="D43" s="166">
        <v>35013</v>
      </c>
      <c r="E43" s="161">
        <v>21032.69</v>
      </c>
      <c r="F43" s="87"/>
    </row>
    <row r="44" spans="1:6" ht="20.100000000000001" customHeight="1">
      <c r="A44" s="154">
        <v>312</v>
      </c>
      <c r="B44" s="155" t="s">
        <v>87</v>
      </c>
      <c r="C44" s="166">
        <v>408.45</v>
      </c>
      <c r="D44" s="166">
        <v>4870</v>
      </c>
      <c r="E44" s="161">
        <v>2435.16</v>
      </c>
      <c r="F44" s="87"/>
    </row>
    <row r="45" spans="1:6" ht="20.100000000000001" customHeight="1">
      <c r="A45" s="154">
        <v>313</v>
      </c>
      <c r="B45" s="155" t="s">
        <v>88</v>
      </c>
      <c r="C45" s="166">
        <v>865.91</v>
      </c>
      <c r="D45" s="166">
        <v>5781</v>
      </c>
      <c r="E45" s="161">
        <v>3470.47</v>
      </c>
      <c r="F45" s="87"/>
    </row>
    <row r="46" spans="1:6" ht="20.100000000000001" customHeight="1">
      <c r="A46" s="154">
        <v>321</v>
      </c>
      <c r="B46" s="155" t="s">
        <v>255</v>
      </c>
      <c r="C46" s="166">
        <v>391.1</v>
      </c>
      <c r="D46" s="166">
        <v>2556</v>
      </c>
      <c r="E46" s="161">
        <v>1571.41</v>
      </c>
      <c r="F46" s="87"/>
    </row>
    <row r="47" spans="1:6" ht="20.100000000000001" customHeight="1">
      <c r="A47" s="152" t="s">
        <v>247</v>
      </c>
      <c r="B47" s="152" t="s">
        <v>205</v>
      </c>
      <c r="C47" s="167">
        <v>18475.55</v>
      </c>
      <c r="D47" s="167">
        <v>54754</v>
      </c>
      <c r="E47" s="153">
        <v>32369.49</v>
      </c>
      <c r="F47" s="87"/>
    </row>
    <row r="48" spans="1:6" ht="20.100000000000001" customHeight="1">
      <c r="A48" s="152" t="s">
        <v>256</v>
      </c>
      <c r="B48" s="152" t="s">
        <v>206</v>
      </c>
      <c r="C48" s="167">
        <v>18475.55</v>
      </c>
      <c r="D48" s="167">
        <v>17762</v>
      </c>
      <c r="E48" s="153">
        <v>32369.49</v>
      </c>
      <c r="F48" s="87"/>
    </row>
    <row r="49" spans="1:6" ht="20.100000000000001" customHeight="1">
      <c r="A49" s="152" t="s">
        <v>257</v>
      </c>
      <c r="B49" s="152" t="s">
        <v>258</v>
      </c>
      <c r="C49" s="167">
        <v>18475.55</v>
      </c>
      <c r="D49" s="167">
        <f>SUM(D50:D53)</f>
        <v>17762</v>
      </c>
      <c r="E49" s="153">
        <f>SUM(E50:E53)</f>
        <v>0</v>
      </c>
      <c r="F49" s="87"/>
    </row>
    <row r="50" spans="1:6" ht="20.100000000000001" customHeight="1">
      <c r="A50" s="154">
        <v>311</v>
      </c>
      <c r="B50" s="155" t="s">
        <v>25</v>
      </c>
      <c r="C50" s="166">
        <v>14024.75</v>
      </c>
      <c r="D50" s="166">
        <v>11927</v>
      </c>
      <c r="E50" s="161">
        <v>0</v>
      </c>
      <c r="F50" s="87"/>
    </row>
    <row r="51" spans="1:6" ht="15" customHeight="1">
      <c r="A51" s="154">
        <v>312</v>
      </c>
      <c r="B51" s="155" t="s">
        <v>87</v>
      </c>
      <c r="C51" s="166">
        <v>1091.55</v>
      </c>
      <c r="D51" s="166">
        <v>2765</v>
      </c>
      <c r="E51" s="161">
        <v>0</v>
      </c>
      <c r="F51" s="87"/>
    </row>
    <row r="52" spans="1:6">
      <c r="A52" s="154">
        <v>313</v>
      </c>
      <c r="B52" s="155" t="s">
        <v>88</v>
      </c>
      <c r="C52" s="166">
        <v>2314.1</v>
      </c>
      <c r="D52" s="166">
        <v>1969</v>
      </c>
      <c r="E52" s="161">
        <v>0</v>
      </c>
      <c r="F52" s="87"/>
    </row>
    <row r="53" spans="1:6">
      <c r="A53" s="154">
        <v>321</v>
      </c>
      <c r="B53" s="155" t="s">
        <v>27</v>
      </c>
      <c r="C53" s="166">
        <v>1045.1500000000001</v>
      </c>
      <c r="D53" s="166">
        <v>1101</v>
      </c>
      <c r="E53" s="161">
        <v>0</v>
      </c>
      <c r="F53" s="87"/>
    </row>
    <row r="54" spans="1:6" s="87" customFormat="1">
      <c r="A54" s="152" t="s">
        <v>313</v>
      </c>
      <c r="B54" s="152" t="s">
        <v>258</v>
      </c>
      <c r="C54" s="167">
        <v>18475.55</v>
      </c>
      <c r="D54" s="167">
        <f>SUM(D55:D58)</f>
        <v>36992</v>
      </c>
      <c r="E54" s="153">
        <f>SUM(E55:E58)</f>
        <v>32369.49</v>
      </c>
    </row>
    <row r="55" spans="1:6" s="87" customFormat="1">
      <c r="A55" s="154">
        <v>311</v>
      </c>
      <c r="B55" s="155" t="s">
        <v>25</v>
      </c>
      <c r="C55" s="166">
        <v>14024.75</v>
      </c>
      <c r="D55" s="166">
        <v>27833</v>
      </c>
      <c r="E55" s="161">
        <v>23880.19</v>
      </c>
    </row>
    <row r="56" spans="1:6" s="87" customFormat="1">
      <c r="A56" s="154">
        <v>312</v>
      </c>
      <c r="B56" s="155" t="s">
        <v>87</v>
      </c>
      <c r="C56" s="166">
        <v>1091.55</v>
      </c>
      <c r="D56" s="166">
        <v>2765</v>
      </c>
      <c r="E56" s="161">
        <v>2764.84</v>
      </c>
    </row>
    <row r="57" spans="1:6" ht="15" customHeight="1">
      <c r="A57" s="154">
        <v>313</v>
      </c>
      <c r="B57" s="155" t="s">
        <v>88</v>
      </c>
      <c r="C57" s="166">
        <v>2314.1</v>
      </c>
      <c r="D57" s="166">
        <v>4595</v>
      </c>
      <c r="E57" s="161">
        <v>3940.31</v>
      </c>
      <c r="F57" s="87"/>
    </row>
    <row r="58" spans="1:6">
      <c r="A58" s="154">
        <v>321</v>
      </c>
      <c r="B58" s="155" t="s">
        <v>27</v>
      </c>
      <c r="C58" s="166">
        <v>1045.1500000000001</v>
      </c>
      <c r="D58" s="166">
        <v>1799</v>
      </c>
      <c r="E58" s="161">
        <v>1784.15</v>
      </c>
      <c r="F58" s="87"/>
    </row>
    <row r="59" spans="1:6">
      <c r="A59" s="168" t="s">
        <v>279</v>
      </c>
      <c r="B59" s="162" t="s">
        <v>276</v>
      </c>
      <c r="C59" s="151">
        <v>2305</v>
      </c>
      <c r="D59" s="151">
        <f>SUM(D60+D63)</f>
        <v>6169</v>
      </c>
      <c r="E59" s="163">
        <v>4414.47</v>
      </c>
      <c r="F59" s="87"/>
    </row>
    <row r="60" spans="1:6">
      <c r="A60" s="152" t="s">
        <v>278</v>
      </c>
      <c r="B60" s="152" t="s">
        <v>208</v>
      </c>
      <c r="C60" s="151">
        <v>2305</v>
      </c>
      <c r="D60" s="151">
        <v>710</v>
      </c>
      <c r="E60" s="163">
        <v>0</v>
      </c>
      <c r="F60" s="87"/>
    </row>
    <row r="61" spans="1:6" ht="17.25" customHeight="1">
      <c r="A61" s="152" t="s">
        <v>280</v>
      </c>
      <c r="B61" s="152" t="s">
        <v>277</v>
      </c>
      <c r="C61" s="151">
        <v>2305</v>
      </c>
      <c r="D61" s="151">
        <v>710</v>
      </c>
      <c r="E61" s="163">
        <v>0</v>
      </c>
      <c r="F61" s="87"/>
    </row>
    <row r="62" spans="1:6" s="87" customFormat="1" ht="17.25" customHeight="1">
      <c r="A62" s="154">
        <v>322</v>
      </c>
      <c r="B62" s="155" t="s">
        <v>93</v>
      </c>
      <c r="C62" s="166">
        <v>2305</v>
      </c>
      <c r="D62" s="166">
        <v>710</v>
      </c>
      <c r="E62" s="161">
        <v>0</v>
      </c>
    </row>
    <row r="63" spans="1:6" ht="13.5" customHeight="1">
      <c r="A63" s="152" t="s">
        <v>247</v>
      </c>
      <c r="B63" s="152" t="s">
        <v>205</v>
      </c>
      <c r="C63" s="167">
        <v>4832.13</v>
      </c>
      <c r="D63" s="167">
        <v>5459</v>
      </c>
      <c r="E63" s="153">
        <v>4414.47</v>
      </c>
      <c r="F63" s="87"/>
    </row>
    <row r="64" spans="1:6">
      <c r="A64" s="154" t="s">
        <v>256</v>
      </c>
      <c r="B64" s="155" t="s">
        <v>206</v>
      </c>
      <c r="C64" s="166">
        <v>4832.13</v>
      </c>
      <c r="D64" s="166">
        <v>5459</v>
      </c>
      <c r="E64" s="161">
        <v>4414.47</v>
      </c>
      <c r="F64" s="87"/>
    </row>
    <row r="65" spans="1:6">
      <c r="A65" s="154" t="s">
        <v>257</v>
      </c>
      <c r="B65" s="155" t="s">
        <v>277</v>
      </c>
      <c r="C65" s="166">
        <v>4832.13</v>
      </c>
      <c r="D65" s="166">
        <v>5459</v>
      </c>
      <c r="E65" s="161">
        <v>4414.47</v>
      </c>
      <c r="F65" s="87"/>
    </row>
    <row r="66" spans="1:6" ht="12.75" customHeight="1">
      <c r="A66" s="154">
        <v>322</v>
      </c>
      <c r="B66" s="155" t="s">
        <v>259</v>
      </c>
      <c r="C66" s="166">
        <v>4832.13</v>
      </c>
      <c r="D66" s="166">
        <v>5459</v>
      </c>
      <c r="E66" s="161">
        <v>4414.47</v>
      </c>
      <c r="F66" s="87"/>
    </row>
    <row r="67" spans="1:6" ht="16.5" customHeight="1">
      <c r="A67" s="169" t="s">
        <v>311</v>
      </c>
      <c r="B67" s="155"/>
      <c r="C67" s="166"/>
      <c r="D67" s="170">
        <v>2215721</v>
      </c>
      <c r="E67" s="171">
        <v>1350345.46</v>
      </c>
      <c r="F67" s="87"/>
    </row>
    <row r="68" spans="1:6">
      <c r="A68" s="152" t="s">
        <v>310</v>
      </c>
      <c r="B68" s="172" t="s">
        <v>281</v>
      </c>
      <c r="C68" s="167"/>
      <c r="D68" s="167">
        <v>2215721</v>
      </c>
      <c r="E68" s="153">
        <v>1350345.46</v>
      </c>
      <c r="F68" s="87"/>
    </row>
    <row r="69" spans="1:6">
      <c r="A69" s="173" t="s">
        <v>254</v>
      </c>
      <c r="B69" s="173" t="s">
        <v>202</v>
      </c>
      <c r="C69" s="174">
        <v>29381</v>
      </c>
      <c r="D69" s="174">
        <v>29381</v>
      </c>
      <c r="E69" s="174">
        <v>0</v>
      </c>
      <c r="F69" s="87"/>
    </row>
    <row r="70" spans="1:6" s="87" customFormat="1">
      <c r="A70" s="154" t="s">
        <v>231</v>
      </c>
      <c r="B70" s="155" t="s">
        <v>202</v>
      </c>
      <c r="C70" s="165">
        <v>29381</v>
      </c>
      <c r="D70" s="165">
        <f>SUM(D71:D74)</f>
        <v>29381</v>
      </c>
      <c r="E70" s="165">
        <f>SUM(E71:E73)</f>
        <v>0</v>
      </c>
    </row>
    <row r="71" spans="1:6">
      <c r="A71" s="154">
        <v>321</v>
      </c>
      <c r="B71" s="155" t="s">
        <v>27</v>
      </c>
      <c r="C71" s="166">
        <v>1381</v>
      </c>
      <c r="D71" s="166">
        <v>1381</v>
      </c>
      <c r="E71" s="161">
        <v>0</v>
      </c>
      <c r="F71" s="87"/>
    </row>
    <row r="72" spans="1:6" ht="15" customHeight="1">
      <c r="A72" s="159">
        <v>322</v>
      </c>
      <c r="B72" s="160" t="s">
        <v>93</v>
      </c>
      <c r="C72" s="166">
        <v>10000</v>
      </c>
      <c r="D72" s="166">
        <v>10000</v>
      </c>
      <c r="E72" s="161">
        <v>0</v>
      </c>
      <c r="F72" s="87"/>
    </row>
    <row r="73" spans="1:6">
      <c r="A73" s="159">
        <v>323</v>
      </c>
      <c r="B73" s="160" t="s">
        <v>99</v>
      </c>
      <c r="C73" s="166">
        <v>16000</v>
      </c>
      <c r="D73" s="166">
        <v>16000</v>
      </c>
      <c r="E73" s="161">
        <v>0</v>
      </c>
      <c r="F73" s="87"/>
    </row>
    <row r="74" spans="1:6">
      <c r="A74" s="154">
        <v>329</v>
      </c>
      <c r="B74" s="155" t="s">
        <v>261</v>
      </c>
      <c r="C74" s="166">
        <v>2000</v>
      </c>
      <c r="D74" s="166">
        <v>2000</v>
      </c>
      <c r="E74" s="161">
        <v>0</v>
      </c>
      <c r="F74" s="87"/>
    </row>
    <row r="75" spans="1:6">
      <c r="A75" s="152" t="s">
        <v>240</v>
      </c>
      <c r="B75" s="152" t="s">
        <v>204</v>
      </c>
      <c r="C75" s="153">
        <v>0</v>
      </c>
      <c r="D75" s="153">
        <f>SUM(D77+D79+D81)</f>
        <v>149340</v>
      </c>
      <c r="E75" s="153">
        <f>SUM(E77+E79+E81)</f>
        <v>117331.28</v>
      </c>
      <c r="F75" s="87"/>
    </row>
    <row r="76" spans="1:6">
      <c r="A76" s="154" t="s">
        <v>267</v>
      </c>
      <c r="B76" s="155" t="s">
        <v>242</v>
      </c>
      <c r="C76" s="156">
        <v>0</v>
      </c>
      <c r="D76" s="156">
        <v>13500</v>
      </c>
      <c r="E76" s="156">
        <v>8500</v>
      </c>
      <c r="F76" s="87"/>
    </row>
    <row r="77" spans="1:6" ht="25.5" customHeight="1">
      <c r="A77" s="154" t="s">
        <v>241</v>
      </c>
      <c r="B77" s="155" t="s">
        <v>242</v>
      </c>
      <c r="C77" s="156">
        <v>0</v>
      </c>
      <c r="D77" s="156">
        <v>0</v>
      </c>
      <c r="E77" s="156">
        <v>0</v>
      </c>
      <c r="F77" s="87"/>
    </row>
    <row r="78" spans="1:6">
      <c r="A78" s="154">
        <v>329</v>
      </c>
      <c r="B78" s="155" t="s">
        <v>261</v>
      </c>
      <c r="C78" s="156">
        <v>0</v>
      </c>
      <c r="D78" s="156"/>
      <c r="E78" s="156">
        <v>0</v>
      </c>
      <c r="F78" s="87"/>
    </row>
    <row r="79" spans="1:6" ht="18.75" customHeight="1">
      <c r="A79" s="175" t="s">
        <v>274</v>
      </c>
      <c r="B79" s="155" t="s">
        <v>282</v>
      </c>
      <c r="C79" s="156">
        <v>4777</v>
      </c>
      <c r="D79" s="156">
        <v>13500</v>
      </c>
      <c r="E79" s="156">
        <v>8500</v>
      </c>
      <c r="F79" s="87"/>
    </row>
    <row r="80" spans="1:6">
      <c r="A80" s="154">
        <v>422</v>
      </c>
      <c r="B80" s="155" t="s">
        <v>283</v>
      </c>
      <c r="C80" s="156">
        <v>4777</v>
      </c>
      <c r="D80" s="156">
        <v>13500</v>
      </c>
      <c r="E80" s="156">
        <v>8500</v>
      </c>
      <c r="F80" s="87"/>
    </row>
    <row r="81" spans="1:6">
      <c r="A81" s="152" t="s">
        <v>245</v>
      </c>
      <c r="B81" s="173" t="s">
        <v>207</v>
      </c>
      <c r="C81" s="153">
        <v>98352</v>
      </c>
      <c r="D81" s="153">
        <f>SUM(D82:D86)</f>
        <v>135840</v>
      </c>
      <c r="E81" s="153">
        <v>108831.28</v>
      </c>
      <c r="F81" s="87"/>
    </row>
    <row r="82" spans="1:6" ht="15" customHeight="1">
      <c r="A82" s="154">
        <v>321</v>
      </c>
      <c r="B82" s="155" t="s">
        <v>27</v>
      </c>
      <c r="C82" s="166">
        <v>5326</v>
      </c>
      <c r="D82" s="166">
        <v>6835</v>
      </c>
      <c r="E82" s="161">
        <v>6074.84</v>
      </c>
      <c r="F82" s="87"/>
    </row>
    <row r="83" spans="1:6">
      <c r="A83" s="154">
        <v>322</v>
      </c>
      <c r="B83" s="155" t="s">
        <v>284</v>
      </c>
      <c r="C83" s="166">
        <v>25608</v>
      </c>
      <c r="D83" s="166">
        <v>51536</v>
      </c>
      <c r="E83" s="161">
        <v>36757.39</v>
      </c>
      <c r="F83" s="87"/>
    </row>
    <row r="84" spans="1:6" ht="25.5" customHeight="1">
      <c r="A84" s="154">
        <v>323</v>
      </c>
      <c r="B84" s="155" t="s">
        <v>99</v>
      </c>
      <c r="C84" s="166">
        <v>62004</v>
      </c>
      <c r="D84" s="166">
        <v>72004</v>
      </c>
      <c r="E84" s="161">
        <v>61298.91</v>
      </c>
      <c r="F84" s="87"/>
    </row>
    <row r="85" spans="1:6" ht="15" customHeight="1">
      <c r="A85" s="154">
        <v>329</v>
      </c>
      <c r="B85" s="155" t="s">
        <v>117</v>
      </c>
      <c r="C85" s="166">
        <v>3569</v>
      </c>
      <c r="D85" s="166">
        <v>4375</v>
      </c>
      <c r="E85" s="161">
        <v>4375</v>
      </c>
      <c r="F85" s="87"/>
    </row>
    <row r="86" spans="1:6">
      <c r="A86" s="154">
        <v>343</v>
      </c>
      <c r="B86" s="155" t="s">
        <v>285</v>
      </c>
      <c r="C86" s="166">
        <v>321</v>
      </c>
      <c r="D86" s="166">
        <v>1090</v>
      </c>
      <c r="E86" s="161">
        <v>325.14</v>
      </c>
      <c r="F86" s="87"/>
    </row>
    <row r="87" spans="1:6" s="87" customFormat="1">
      <c r="A87" s="152" t="s">
        <v>263</v>
      </c>
      <c r="B87" s="152" t="s">
        <v>205</v>
      </c>
      <c r="C87" s="167">
        <v>1053023.07</v>
      </c>
      <c r="D87" s="167">
        <v>2037000</v>
      </c>
      <c r="E87" s="153">
        <v>1233014.18</v>
      </c>
    </row>
    <row r="88" spans="1:6" s="87" customFormat="1">
      <c r="A88" s="152" t="s">
        <v>264</v>
      </c>
      <c r="B88" s="152" t="s">
        <v>250</v>
      </c>
      <c r="C88" s="167">
        <v>806580.39</v>
      </c>
      <c r="D88" s="167">
        <f>SUM(D89+D99)</f>
        <v>2037000</v>
      </c>
      <c r="E88" s="153">
        <v>1233014.18</v>
      </c>
    </row>
    <row r="89" spans="1:6">
      <c r="A89" s="152" t="s">
        <v>265</v>
      </c>
      <c r="B89" s="152" t="s">
        <v>250</v>
      </c>
      <c r="C89" s="167">
        <v>806580.39</v>
      </c>
      <c r="D89" s="167">
        <f>SUM(D90:D98)</f>
        <v>2030000</v>
      </c>
      <c r="E89" s="153">
        <f>SUM(E90:E98)</f>
        <v>1233014.18</v>
      </c>
      <c r="F89" s="87"/>
    </row>
    <row r="90" spans="1:6">
      <c r="A90" s="154">
        <v>311</v>
      </c>
      <c r="B90" s="155" t="s">
        <v>25</v>
      </c>
      <c r="C90" s="166">
        <v>659126.01</v>
      </c>
      <c r="D90" s="166">
        <v>1650000</v>
      </c>
      <c r="E90" s="161">
        <v>1007620</v>
      </c>
      <c r="F90" s="87"/>
    </row>
    <row r="91" spans="1:6" s="87" customFormat="1">
      <c r="A91" s="154">
        <v>312</v>
      </c>
      <c r="B91" s="155" t="s">
        <v>87</v>
      </c>
      <c r="C91" s="166">
        <v>26498.12</v>
      </c>
      <c r="D91" s="166">
        <v>55000</v>
      </c>
      <c r="E91" s="161">
        <v>41693.1</v>
      </c>
    </row>
    <row r="92" spans="1:6" ht="25.5" customHeight="1">
      <c r="A92" s="154">
        <v>313</v>
      </c>
      <c r="B92" s="155" t="s">
        <v>88</v>
      </c>
      <c r="C92" s="166">
        <v>108980.65</v>
      </c>
      <c r="D92" s="166">
        <v>300000</v>
      </c>
      <c r="E92" s="161">
        <v>166439.10999999999</v>
      </c>
      <c r="F92" s="87"/>
    </row>
    <row r="93" spans="1:6" s="87" customFormat="1" ht="15" customHeight="1">
      <c r="A93" s="154">
        <v>321</v>
      </c>
      <c r="B93" s="155" t="s">
        <v>27</v>
      </c>
      <c r="C93" s="166">
        <v>3511.02</v>
      </c>
      <c r="D93" s="166">
        <v>25000</v>
      </c>
      <c r="E93" s="161">
        <v>12884.77</v>
      </c>
    </row>
    <row r="94" spans="1:6">
      <c r="A94" s="154">
        <v>322</v>
      </c>
      <c r="B94" s="155" t="s">
        <v>93</v>
      </c>
      <c r="C94" s="166"/>
      <c r="D94" s="166">
        <v>0</v>
      </c>
      <c r="E94" s="161">
        <v>0</v>
      </c>
      <c r="F94" s="87"/>
    </row>
    <row r="95" spans="1:6" s="87" customFormat="1">
      <c r="A95" s="154">
        <v>323</v>
      </c>
      <c r="B95" s="155" t="s">
        <v>260</v>
      </c>
      <c r="C95" s="166">
        <v>4777.43</v>
      </c>
      <c r="D95" s="166">
        <v>0</v>
      </c>
      <c r="E95" s="161">
        <v>4377.2</v>
      </c>
    </row>
    <row r="96" spans="1:6" s="87" customFormat="1">
      <c r="A96" s="154">
        <v>329</v>
      </c>
      <c r="B96" s="155" t="s">
        <v>261</v>
      </c>
      <c r="C96" s="166">
        <v>2893.28</v>
      </c>
      <c r="D96" s="166">
        <v>0</v>
      </c>
      <c r="E96" s="161">
        <v>0</v>
      </c>
    </row>
    <row r="97" spans="1:5" s="87" customFormat="1">
      <c r="A97" s="154">
        <v>343</v>
      </c>
      <c r="B97" s="155" t="s">
        <v>262</v>
      </c>
      <c r="C97" s="166">
        <v>0</v>
      </c>
      <c r="D97" s="166">
        <v>0</v>
      </c>
      <c r="E97" s="161">
        <v>0</v>
      </c>
    </row>
    <row r="98" spans="1:5" s="87" customFormat="1">
      <c r="A98" s="154">
        <v>424</v>
      </c>
      <c r="B98" s="155" t="s">
        <v>266</v>
      </c>
      <c r="C98" s="166">
        <v>0</v>
      </c>
      <c r="D98" s="166">
        <v>0</v>
      </c>
      <c r="E98" s="161">
        <v>0</v>
      </c>
    </row>
    <row r="99" spans="1:5" s="87" customFormat="1">
      <c r="A99" s="152" t="s">
        <v>287</v>
      </c>
      <c r="B99" s="152" t="s">
        <v>286</v>
      </c>
      <c r="C99" s="167">
        <v>1627.3</v>
      </c>
      <c r="D99" s="167">
        <f>SUM(D100:D101)</f>
        <v>7000</v>
      </c>
      <c r="E99" s="153">
        <v>0</v>
      </c>
    </row>
    <row r="100" spans="1:5" s="87" customFormat="1">
      <c r="A100" s="154">
        <v>322</v>
      </c>
      <c r="B100" s="155" t="s">
        <v>93</v>
      </c>
      <c r="C100" s="166">
        <v>1627.3</v>
      </c>
      <c r="D100" s="166">
        <v>3000</v>
      </c>
      <c r="E100" s="161">
        <v>0</v>
      </c>
    </row>
    <row r="101" spans="1:5" s="87" customFormat="1">
      <c r="A101" s="154">
        <v>323</v>
      </c>
      <c r="B101" s="155" t="s">
        <v>260</v>
      </c>
      <c r="C101" s="166">
        <v>1627.3</v>
      </c>
      <c r="D101" s="166">
        <v>4000</v>
      </c>
      <c r="E101" s="161">
        <v>0</v>
      </c>
    </row>
    <row r="102" spans="1:5" s="87" customFormat="1">
      <c r="A102" s="169" t="s">
        <v>312</v>
      </c>
      <c r="B102" s="154"/>
      <c r="C102" s="166"/>
      <c r="D102" s="176">
        <v>315948</v>
      </c>
      <c r="E102" s="171">
        <v>97581.95</v>
      </c>
    </row>
    <row r="103" spans="1:5" s="87" customFormat="1">
      <c r="A103" s="168" t="s">
        <v>288</v>
      </c>
      <c r="B103" s="177" t="s">
        <v>289</v>
      </c>
      <c r="C103" s="178"/>
      <c r="D103" s="178">
        <v>66000</v>
      </c>
      <c r="E103" s="179">
        <v>0</v>
      </c>
    </row>
    <row r="104" spans="1:5" s="87" customFormat="1">
      <c r="A104" s="168" t="s">
        <v>231</v>
      </c>
      <c r="B104" s="168" t="s">
        <v>202</v>
      </c>
      <c r="C104" s="178"/>
      <c r="D104" s="178">
        <v>66000</v>
      </c>
      <c r="E104" s="179">
        <v>0</v>
      </c>
    </row>
    <row r="105" spans="1:5" s="87" customFormat="1">
      <c r="A105" s="154">
        <v>372</v>
      </c>
      <c r="B105" s="155" t="s">
        <v>309</v>
      </c>
      <c r="C105" s="166">
        <v>0</v>
      </c>
      <c r="D105" s="166">
        <v>66000</v>
      </c>
      <c r="E105" s="161">
        <v>0</v>
      </c>
    </row>
    <row r="106" spans="1:5" s="87" customFormat="1">
      <c r="A106" s="180" t="s">
        <v>290</v>
      </c>
      <c r="B106" s="154" t="s">
        <v>291</v>
      </c>
      <c r="C106" s="166"/>
      <c r="D106" s="166">
        <v>50000</v>
      </c>
      <c r="E106" s="161">
        <v>69.84</v>
      </c>
    </row>
    <row r="107" spans="1:5" s="87" customFormat="1">
      <c r="A107" s="154" t="s">
        <v>292</v>
      </c>
      <c r="B107" s="155" t="s">
        <v>293</v>
      </c>
      <c r="C107" s="166">
        <v>0</v>
      </c>
      <c r="D107" s="166">
        <v>50000</v>
      </c>
      <c r="E107" s="161">
        <v>69.84</v>
      </c>
    </row>
    <row r="108" spans="1:5" s="87" customFormat="1">
      <c r="A108" s="154">
        <v>424</v>
      </c>
      <c r="B108" s="155" t="s">
        <v>294</v>
      </c>
      <c r="C108" s="166">
        <v>0</v>
      </c>
      <c r="D108" s="166">
        <v>50000</v>
      </c>
      <c r="E108" s="161">
        <v>69.84</v>
      </c>
    </row>
    <row r="109" spans="1:5" s="87" customFormat="1">
      <c r="A109" s="180" t="s">
        <v>295</v>
      </c>
      <c r="B109" s="154" t="s">
        <v>296</v>
      </c>
      <c r="C109" s="166"/>
      <c r="D109" s="166">
        <v>5000</v>
      </c>
      <c r="E109" s="161">
        <v>1043.55</v>
      </c>
    </row>
    <row r="110" spans="1:5" s="87" customFormat="1">
      <c r="A110" s="154" t="s">
        <v>292</v>
      </c>
      <c r="B110" s="155" t="s">
        <v>297</v>
      </c>
      <c r="C110" s="166">
        <v>0</v>
      </c>
      <c r="D110" s="166">
        <v>5000</v>
      </c>
      <c r="E110" s="161">
        <v>1043.55</v>
      </c>
    </row>
    <row r="111" spans="1:5" s="87" customFormat="1">
      <c r="A111" s="154">
        <v>329</v>
      </c>
      <c r="B111" s="155" t="s">
        <v>117</v>
      </c>
      <c r="C111" s="166">
        <v>0</v>
      </c>
      <c r="D111" s="166">
        <v>5000</v>
      </c>
      <c r="E111" s="161">
        <v>1043.55</v>
      </c>
    </row>
    <row r="112" spans="1:5" s="87" customFormat="1">
      <c r="A112" s="180" t="s">
        <v>298</v>
      </c>
      <c r="B112" s="154" t="s">
        <v>299</v>
      </c>
      <c r="C112" s="166">
        <v>2788.82</v>
      </c>
      <c r="D112" s="166">
        <v>6000</v>
      </c>
      <c r="E112" s="161">
        <v>0</v>
      </c>
    </row>
    <row r="113" spans="1:6" s="87" customFormat="1">
      <c r="A113" s="154" t="s">
        <v>241</v>
      </c>
      <c r="B113" s="155" t="s">
        <v>242</v>
      </c>
      <c r="C113" s="166">
        <v>1011.82</v>
      </c>
      <c r="D113" s="166">
        <v>5000</v>
      </c>
      <c r="E113" s="161">
        <v>0</v>
      </c>
    </row>
    <row r="114" spans="1:6" s="87" customFormat="1">
      <c r="A114" s="154">
        <v>322</v>
      </c>
      <c r="B114" s="155" t="s">
        <v>93</v>
      </c>
      <c r="C114" s="166">
        <v>641.21</v>
      </c>
      <c r="D114" s="166">
        <v>1000</v>
      </c>
      <c r="E114" s="161">
        <v>0</v>
      </c>
    </row>
    <row r="115" spans="1:6" s="87" customFormat="1">
      <c r="A115" s="154">
        <v>323</v>
      </c>
      <c r="B115" s="155" t="s">
        <v>260</v>
      </c>
      <c r="C115" s="166">
        <v>281.01</v>
      </c>
      <c r="D115" s="166">
        <v>1000</v>
      </c>
      <c r="E115" s="161">
        <v>0</v>
      </c>
    </row>
    <row r="116" spans="1:6" ht="18" customHeight="1">
      <c r="A116" s="154">
        <v>329</v>
      </c>
      <c r="B116" s="155" t="s">
        <v>261</v>
      </c>
      <c r="C116" s="166">
        <v>0</v>
      </c>
      <c r="D116" s="166">
        <v>3000</v>
      </c>
      <c r="E116" s="161">
        <v>0</v>
      </c>
      <c r="F116" s="87"/>
    </row>
    <row r="117" spans="1:6" ht="25.5" customHeight="1">
      <c r="A117" s="154" t="s">
        <v>274</v>
      </c>
      <c r="B117" s="155" t="s">
        <v>282</v>
      </c>
      <c r="C117" s="166">
        <v>1777</v>
      </c>
      <c r="D117" s="166">
        <v>1000</v>
      </c>
      <c r="E117" s="161">
        <v>0</v>
      </c>
      <c r="F117" s="87"/>
    </row>
    <row r="118" spans="1:6" ht="15" customHeight="1">
      <c r="A118" s="154">
        <v>322</v>
      </c>
      <c r="B118" s="154"/>
      <c r="C118" s="166">
        <v>1777</v>
      </c>
      <c r="D118" s="166">
        <v>1000</v>
      </c>
      <c r="E118" s="161">
        <v>0</v>
      </c>
      <c r="F118" s="87"/>
    </row>
    <row r="119" spans="1:6">
      <c r="A119" s="180" t="s">
        <v>300</v>
      </c>
      <c r="B119" s="154" t="s">
        <v>301</v>
      </c>
      <c r="C119" s="166"/>
      <c r="D119" s="166">
        <v>7040</v>
      </c>
      <c r="E119" s="161">
        <v>2402.9</v>
      </c>
      <c r="F119" s="87"/>
    </row>
    <row r="120" spans="1:6" ht="13.5" customHeight="1">
      <c r="A120" s="154" t="s">
        <v>233</v>
      </c>
      <c r="B120" s="155" t="s">
        <v>302</v>
      </c>
      <c r="C120" s="166">
        <v>8554.44</v>
      </c>
      <c r="D120" s="166">
        <v>3704</v>
      </c>
      <c r="E120" s="161">
        <v>0</v>
      </c>
      <c r="F120" s="87"/>
    </row>
    <row r="121" spans="1:6" ht="15" customHeight="1">
      <c r="A121" s="154">
        <v>322</v>
      </c>
      <c r="B121" s="155" t="s">
        <v>268</v>
      </c>
      <c r="C121" s="166">
        <v>574.22</v>
      </c>
      <c r="D121" s="166">
        <v>0</v>
      </c>
      <c r="E121" s="161">
        <v>822.28</v>
      </c>
      <c r="F121" s="87"/>
    </row>
    <row r="122" spans="1:6">
      <c r="A122" s="154">
        <v>323</v>
      </c>
      <c r="B122" s="155" t="s">
        <v>260</v>
      </c>
      <c r="C122" s="166">
        <v>6163.78</v>
      </c>
      <c r="D122" s="166">
        <v>200</v>
      </c>
      <c r="E122" s="161">
        <v>0</v>
      </c>
      <c r="F122" s="87"/>
    </row>
    <row r="123" spans="1:6">
      <c r="A123" s="154">
        <v>324</v>
      </c>
      <c r="B123" s="155" t="s">
        <v>269</v>
      </c>
      <c r="C123" s="166"/>
      <c r="D123" s="166">
        <v>0</v>
      </c>
      <c r="E123" s="161">
        <v>0</v>
      </c>
      <c r="F123" s="87"/>
    </row>
    <row r="124" spans="1:6">
      <c r="A124" s="154">
        <v>329</v>
      </c>
      <c r="B124" s="155" t="s">
        <v>261</v>
      </c>
      <c r="C124" s="166">
        <v>1660.35</v>
      </c>
      <c r="D124" s="166">
        <v>3504</v>
      </c>
      <c r="E124" s="161">
        <v>1521.99</v>
      </c>
      <c r="F124" s="87"/>
    </row>
    <row r="125" spans="1:6" s="87" customFormat="1">
      <c r="A125" s="154">
        <v>343</v>
      </c>
      <c r="B125" s="155" t="s">
        <v>262</v>
      </c>
      <c r="C125" s="166">
        <v>0</v>
      </c>
      <c r="D125" s="166">
        <v>0</v>
      </c>
      <c r="E125" s="161">
        <v>58.63</v>
      </c>
    </row>
    <row r="126" spans="1:6">
      <c r="A126" s="154" t="s">
        <v>270</v>
      </c>
      <c r="B126" s="155" t="s">
        <v>234</v>
      </c>
      <c r="C126" s="166">
        <f>SUM(C127:C129)</f>
        <v>0</v>
      </c>
      <c r="D126" s="166">
        <f>SUM(D127:D128)</f>
        <v>2300</v>
      </c>
      <c r="E126" s="161">
        <v>0</v>
      </c>
      <c r="F126" s="87"/>
    </row>
    <row r="127" spans="1:6" ht="18.75" customHeight="1">
      <c r="A127" s="154">
        <v>322</v>
      </c>
      <c r="B127" s="155" t="s">
        <v>259</v>
      </c>
      <c r="C127" s="166">
        <v>0</v>
      </c>
      <c r="D127" s="166">
        <v>1150</v>
      </c>
      <c r="E127" s="161">
        <v>0</v>
      </c>
      <c r="F127" s="87"/>
    </row>
    <row r="128" spans="1:6" s="87" customFormat="1" ht="18.75" customHeight="1">
      <c r="A128" s="154">
        <v>323</v>
      </c>
      <c r="B128" s="155" t="s">
        <v>260</v>
      </c>
      <c r="C128" s="166">
        <v>0</v>
      </c>
      <c r="D128" s="166">
        <v>1150</v>
      </c>
      <c r="E128" s="161">
        <v>0</v>
      </c>
    </row>
    <row r="129" spans="1:6" ht="15.75" customHeight="1">
      <c r="A129" s="154" t="s">
        <v>272</v>
      </c>
      <c r="B129" s="155" t="s">
        <v>303</v>
      </c>
      <c r="C129" s="166">
        <v>0</v>
      </c>
      <c r="D129" s="166">
        <v>1036</v>
      </c>
      <c r="E129" s="161">
        <v>0</v>
      </c>
      <c r="F129" s="87"/>
    </row>
    <row r="130" spans="1:6" ht="15" customHeight="1">
      <c r="A130" s="154">
        <v>322</v>
      </c>
      <c r="B130" s="155" t="s">
        <v>268</v>
      </c>
      <c r="C130" s="181">
        <v>0</v>
      </c>
      <c r="D130" s="166">
        <v>1036</v>
      </c>
      <c r="E130" s="181">
        <v>0</v>
      </c>
      <c r="F130" s="87"/>
    </row>
    <row r="131" spans="1:6">
      <c r="A131" s="180" t="s">
        <v>304</v>
      </c>
      <c r="B131" s="182" t="s">
        <v>305</v>
      </c>
      <c r="C131" s="183">
        <v>81275.16</v>
      </c>
      <c r="D131" s="166">
        <v>180000</v>
      </c>
      <c r="E131" s="183">
        <v>94065.66</v>
      </c>
      <c r="F131" s="87"/>
    </row>
    <row r="132" spans="1:6">
      <c r="A132" s="154" t="s">
        <v>292</v>
      </c>
      <c r="B132" s="155" t="s">
        <v>297</v>
      </c>
      <c r="C132" s="183">
        <v>81275.16</v>
      </c>
      <c r="D132" s="166">
        <v>180000</v>
      </c>
      <c r="E132" s="183">
        <v>94065.66</v>
      </c>
      <c r="F132" s="87"/>
    </row>
    <row r="133" spans="1:6" ht="25.5" customHeight="1">
      <c r="A133" s="154">
        <v>322</v>
      </c>
      <c r="B133" s="155" t="s">
        <v>268</v>
      </c>
      <c r="C133" s="183">
        <v>81275.16</v>
      </c>
      <c r="D133" s="166">
        <v>180000</v>
      </c>
      <c r="E133" s="183">
        <v>94065.66</v>
      </c>
      <c r="F133" s="87"/>
    </row>
    <row r="134" spans="1:6" ht="15" customHeight="1">
      <c r="A134" s="180" t="s">
        <v>306</v>
      </c>
      <c r="B134" s="182" t="s">
        <v>307</v>
      </c>
      <c r="C134" s="183">
        <v>0</v>
      </c>
      <c r="D134" s="166">
        <v>1908</v>
      </c>
      <c r="E134" s="183">
        <v>0</v>
      </c>
      <c r="F134" s="87"/>
    </row>
    <row r="135" spans="1:6">
      <c r="A135" s="154" t="s">
        <v>292</v>
      </c>
      <c r="B135" s="155" t="s">
        <v>297</v>
      </c>
      <c r="C135" s="183">
        <v>0</v>
      </c>
      <c r="D135" s="166">
        <v>1908</v>
      </c>
      <c r="E135" s="183">
        <v>0</v>
      </c>
      <c r="F135" s="87"/>
    </row>
    <row r="136" spans="1:6" ht="12" customHeight="1">
      <c r="A136" s="182">
        <v>381</v>
      </c>
      <c r="B136" s="155" t="s">
        <v>308</v>
      </c>
      <c r="C136" s="182">
        <v>0</v>
      </c>
      <c r="D136" s="166">
        <v>1908</v>
      </c>
      <c r="E136" s="182">
        <v>0</v>
      </c>
      <c r="F136" s="87"/>
    </row>
    <row r="137" spans="1:6">
      <c r="A137" s="87"/>
      <c r="B137" s="87"/>
      <c r="C137" s="87"/>
      <c r="D137" s="87"/>
      <c r="E137" s="87"/>
      <c r="F137" s="87"/>
    </row>
    <row r="138" spans="1:6" ht="25.5" customHeight="1">
      <c r="A138"/>
      <c r="E138"/>
    </row>
    <row r="139" spans="1:6" ht="15" customHeight="1">
      <c r="A139"/>
      <c r="E139"/>
    </row>
    <row r="140" spans="1:6">
      <c r="A140"/>
      <c r="E140"/>
    </row>
    <row r="141" spans="1:6">
      <c r="A141"/>
      <c r="E141"/>
    </row>
    <row r="142" spans="1:6">
      <c r="A142"/>
      <c r="E142"/>
    </row>
    <row r="143" spans="1:6" ht="25.5" customHeight="1">
      <c r="A143"/>
      <c r="E143"/>
    </row>
    <row r="144" spans="1:6" ht="15" customHeight="1">
      <c r="A144"/>
      <c r="E144"/>
    </row>
    <row r="145" spans="1:5">
      <c r="A145"/>
      <c r="E145"/>
    </row>
    <row r="146" spans="1:5">
      <c r="A146"/>
      <c r="E146"/>
    </row>
    <row r="147" spans="1:5">
      <c r="A147"/>
      <c r="E147"/>
    </row>
    <row r="148" spans="1:5">
      <c r="A148"/>
      <c r="E148"/>
    </row>
    <row r="149" spans="1:5" ht="25.5" customHeight="1">
      <c r="A149"/>
      <c r="E149"/>
    </row>
    <row r="150" spans="1:5" ht="25.5" customHeight="1">
      <c r="A150"/>
      <c r="E150"/>
    </row>
    <row r="151" spans="1:5">
      <c r="A151"/>
      <c r="E151"/>
    </row>
    <row r="152" spans="1:5">
      <c r="A152"/>
      <c r="E152"/>
    </row>
    <row r="153" spans="1:5">
      <c r="A153"/>
      <c r="E153"/>
    </row>
    <row r="154" spans="1:5">
      <c r="A154"/>
      <c r="E154"/>
    </row>
    <row r="155" spans="1:5">
      <c r="A155"/>
      <c r="E155"/>
    </row>
    <row r="156" spans="1:5">
      <c r="A156"/>
      <c r="E156"/>
    </row>
    <row r="157" spans="1:5">
      <c r="A157"/>
      <c r="E157"/>
    </row>
    <row r="158" spans="1:5">
      <c r="A158"/>
      <c r="E158"/>
    </row>
    <row r="159" spans="1:5" ht="14.25" customHeight="1">
      <c r="A159"/>
      <c r="E159"/>
    </row>
    <row r="160" spans="1:5" ht="18" customHeight="1">
      <c r="A160"/>
      <c r="E160"/>
    </row>
    <row r="161" spans="1:5">
      <c r="A161"/>
      <c r="E161"/>
    </row>
    <row r="162" spans="1:5" ht="25.5" customHeight="1">
      <c r="A162"/>
      <c r="E162"/>
    </row>
    <row r="163" spans="1:5" ht="21" customHeight="1">
      <c r="A163"/>
      <c r="E163"/>
    </row>
    <row r="164" spans="1:5">
      <c r="A164"/>
      <c r="E164"/>
    </row>
    <row r="165" spans="1:5" ht="25.5" customHeight="1">
      <c r="A165"/>
      <c r="E165"/>
    </row>
    <row r="166" spans="1:5" ht="25.5" customHeight="1">
      <c r="A166"/>
      <c r="E166"/>
    </row>
    <row r="167" spans="1:5">
      <c r="A167"/>
      <c r="E167"/>
    </row>
    <row r="168" spans="1:5">
      <c r="A168"/>
      <c r="E168"/>
    </row>
    <row r="169" spans="1:5">
      <c r="A169"/>
      <c r="E169"/>
    </row>
    <row r="170" spans="1:5">
      <c r="A170"/>
      <c r="E170"/>
    </row>
    <row r="171" spans="1:5">
      <c r="A171"/>
      <c r="E171"/>
    </row>
    <row r="172" spans="1:5">
      <c r="A172"/>
      <c r="E172"/>
    </row>
    <row r="173" spans="1:5">
      <c r="A173"/>
      <c r="E173"/>
    </row>
    <row r="174" spans="1:5">
      <c r="A174"/>
      <c r="E174"/>
    </row>
    <row r="175" spans="1:5" ht="25.5" customHeight="1">
      <c r="A175"/>
      <c r="E175"/>
    </row>
    <row r="176" spans="1:5" ht="15" customHeight="1">
      <c r="A176"/>
      <c r="E176"/>
    </row>
    <row r="177" spans="1:5">
      <c r="A177"/>
      <c r="E177"/>
    </row>
    <row r="178" spans="1:5">
      <c r="A178"/>
      <c r="E178"/>
    </row>
    <row r="179" spans="1:5">
      <c r="A179"/>
      <c r="E179"/>
    </row>
    <row r="180" spans="1:5" ht="51" customHeight="1">
      <c r="A180"/>
      <c r="E180"/>
    </row>
    <row r="181" spans="1:5" ht="15" customHeight="1">
      <c r="A181"/>
      <c r="E181"/>
    </row>
    <row r="182" spans="1:5">
      <c r="A182"/>
      <c r="E182"/>
    </row>
    <row r="183" spans="1:5">
      <c r="A183"/>
      <c r="E183"/>
    </row>
    <row r="184" spans="1:5">
      <c r="A184"/>
      <c r="E184"/>
    </row>
    <row r="185" spans="1:5">
      <c r="A185"/>
      <c r="E185"/>
    </row>
    <row r="186" spans="1:5">
      <c r="A186"/>
      <c r="E186"/>
    </row>
  </sheetData>
  <mergeCells count="4">
    <mergeCell ref="B2:F2"/>
    <mergeCell ref="B4:F4"/>
    <mergeCell ref="A6:E6"/>
    <mergeCell ref="A7:E7"/>
  </mergeCells>
  <pageMargins left="0.23622047244094491" right="0.23622047244094491" top="0.35433070866141736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Zdenko</cp:lastModifiedBy>
  <cp:lastPrinted>2024-07-26T07:57:16Z</cp:lastPrinted>
  <dcterms:created xsi:type="dcterms:W3CDTF">2022-08-12T12:51:27Z</dcterms:created>
  <dcterms:modified xsi:type="dcterms:W3CDTF">2024-07-29T07:49:00Z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