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Zdenko\Desktop\FINANCIJSKA IZVJEŠĆA\2023\ZAVRŠNI 2023\"/>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14400" windowHeight="11565" tabRatio="847"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36" i="4" l="1"/>
  <c r="L1447" i="9" l="1"/>
  <c r="J1447" i="9"/>
  <c r="F317" i="9"/>
  <c r="F316" i="9" s="1"/>
  <c r="F315" i="9"/>
  <c r="F314" i="9"/>
  <c r="F313" i="9"/>
  <c r="F312" i="9"/>
  <c r="F311" i="9" s="1"/>
  <c r="F310" i="9"/>
  <c r="F309" i="9"/>
  <c r="H308" i="9"/>
  <c r="G308" i="9"/>
  <c r="E308" i="9" s="1"/>
  <c r="F308" i="9"/>
  <c r="F307" i="9"/>
  <c r="H306" i="9"/>
  <c r="G306" i="9"/>
  <c r="F306" i="9"/>
  <c r="E306" i="9"/>
  <c r="B306" i="9" s="1"/>
  <c r="H305" i="9"/>
  <c r="G305" i="9"/>
  <c r="F305" i="9"/>
  <c r="E305" i="9"/>
  <c r="H304" i="9"/>
  <c r="G304" i="9"/>
  <c r="E304" i="9" s="1"/>
  <c r="F304" i="9"/>
  <c r="H303" i="9"/>
  <c r="G303" i="9"/>
  <c r="F303" i="9"/>
  <c r="H302" i="9"/>
  <c r="G302" i="9"/>
  <c r="F302" i="9"/>
  <c r="H301" i="9"/>
  <c r="G301" i="9"/>
  <c r="F301" i="9"/>
  <c r="E301" i="9"/>
  <c r="H300" i="9"/>
  <c r="G300" i="9"/>
  <c r="F300" i="9"/>
  <c r="H299" i="9"/>
  <c r="G299" i="9"/>
  <c r="F299" i="9"/>
  <c r="H298" i="9"/>
  <c r="G298" i="9"/>
  <c r="F298" i="9"/>
  <c r="E298" i="9"/>
  <c r="B298" i="9" s="1"/>
  <c r="H297" i="9"/>
  <c r="E297" i="9" s="1"/>
  <c r="G297" i="9"/>
  <c r="F297" i="9"/>
  <c r="H296" i="9"/>
  <c r="G296" i="9"/>
  <c r="E296" i="9" s="1"/>
  <c r="F296" i="9"/>
  <c r="H295" i="9"/>
  <c r="G295" i="9"/>
  <c r="F295" i="9"/>
  <c r="H294" i="9"/>
  <c r="G294" i="9"/>
  <c r="F294" i="9"/>
  <c r="E294" i="9"/>
  <c r="B294" i="9" s="1"/>
  <c r="H293" i="9"/>
  <c r="G293" i="9"/>
  <c r="F293" i="9"/>
  <c r="H292" i="9"/>
  <c r="G292" i="9"/>
  <c r="F292" i="9"/>
  <c r="H291" i="9"/>
  <c r="G291" i="9"/>
  <c r="F291" i="9"/>
  <c r="F290" i="9"/>
  <c r="F289" i="9"/>
  <c r="H288" i="9"/>
  <c r="G288" i="9"/>
  <c r="E288" i="9" s="1"/>
  <c r="B288" i="9" s="1"/>
  <c r="F288" i="9"/>
  <c r="H287" i="9"/>
  <c r="G287" i="9"/>
  <c r="F287" i="9"/>
  <c r="H286" i="9"/>
  <c r="G286" i="9"/>
  <c r="E286" i="9" s="1"/>
  <c r="B286" i="9" s="1"/>
  <c r="F286" i="9"/>
  <c r="H285" i="9"/>
  <c r="E285" i="9" s="1"/>
  <c r="B285" i="9" s="1"/>
  <c r="G285" i="9"/>
  <c r="F285" i="9"/>
  <c r="F284" i="9"/>
  <c r="H283" i="9"/>
  <c r="G283" i="9"/>
  <c r="F283" i="9"/>
  <c r="H282" i="9"/>
  <c r="G282" i="9"/>
  <c r="F282" i="9"/>
  <c r="H281" i="9"/>
  <c r="E281" i="9" s="1"/>
  <c r="B281" i="9" s="1"/>
  <c r="G281" i="9"/>
  <c r="F281" i="9"/>
  <c r="F280" i="9"/>
  <c r="F279" i="9"/>
  <c r="F278" i="9"/>
  <c r="F276" i="9"/>
  <c r="L275" i="9"/>
  <c r="F275" i="9" s="1"/>
  <c r="H275" i="9"/>
  <c r="F274" i="9"/>
  <c r="I273" i="9"/>
  <c r="H273" i="9"/>
  <c r="F273" i="9"/>
  <c r="E272" i="9"/>
  <c r="M271" i="9"/>
  <c r="L271" i="9"/>
  <c r="F271" i="9"/>
  <c r="E271" i="9"/>
  <c r="M270" i="9"/>
  <c r="L270" i="9"/>
  <c r="F270" i="9"/>
  <c r="E270" i="9"/>
  <c r="M269" i="9"/>
  <c r="L269" i="9"/>
  <c r="E269" i="9"/>
  <c r="M268" i="9"/>
  <c r="L268" i="9"/>
  <c r="E268" i="9"/>
  <c r="M267" i="9"/>
  <c r="L267" i="9"/>
  <c r="F267" i="9"/>
  <c r="E267" i="9"/>
  <c r="M266" i="9"/>
  <c r="L266" i="9"/>
  <c r="F266" i="9"/>
  <c r="E266" i="9"/>
  <c r="M265" i="9"/>
  <c r="L265" i="9"/>
  <c r="E265" i="9"/>
  <c r="M264" i="9"/>
  <c r="L264" i="9"/>
  <c r="E264" i="9"/>
  <c r="M263" i="9"/>
  <c r="L263" i="9"/>
  <c r="F263" i="9"/>
  <c r="E263" i="9"/>
  <c r="M262" i="9"/>
  <c r="L262" i="9"/>
  <c r="F262" i="9"/>
  <c r="E262" i="9"/>
  <c r="M261" i="9"/>
  <c r="L261" i="9"/>
  <c r="E261" i="9"/>
  <c r="M260" i="9"/>
  <c r="L260" i="9"/>
  <c r="E260" i="9"/>
  <c r="M259" i="9"/>
  <c r="L259" i="9"/>
  <c r="F259" i="9"/>
  <c r="E259" i="9"/>
  <c r="M258" i="9"/>
  <c r="L258" i="9"/>
  <c r="F258" i="9"/>
  <c r="E258" i="9"/>
  <c r="M257" i="9"/>
  <c r="L257" i="9"/>
  <c r="E257" i="9"/>
  <c r="M256" i="9"/>
  <c r="L256" i="9"/>
  <c r="E256" i="9"/>
  <c r="M255" i="9"/>
  <c r="L255" i="9"/>
  <c r="F255" i="9"/>
  <c r="E255" i="9"/>
  <c r="M254" i="9"/>
  <c r="L254" i="9"/>
  <c r="F254" i="9"/>
  <c r="E254" i="9"/>
  <c r="M253" i="9"/>
  <c r="L253" i="9"/>
  <c r="F253" i="9" s="1"/>
  <c r="B253" i="9" s="1"/>
  <c r="E253" i="9"/>
  <c r="M252" i="9"/>
  <c r="L252" i="9"/>
  <c r="E252" i="9"/>
  <c r="M251" i="9"/>
  <c r="L251" i="9"/>
  <c r="F251" i="9"/>
  <c r="E251" i="9"/>
  <c r="M250" i="9"/>
  <c r="L250" i="9"/>
  <c r="F250" i="9"/>
  <c r="E250" i="9"/>
  <c r="M249" i="9"/>
  <c r="L249" i="9"/>
  <c r="F249" i="9" s="1"/>
  <c r="B249" i="9" s="1"/>
  <c r="E249" i="9"/>
  <c r="M248" i="9"/>
  <c r="L248" i="9"/>
  <c r="E248" i="9"/>
  <c r="M247" i="9"/>
  <c r="L247" i="9"/>
  <c r="F247" i="9"/>
  <c r="E247" i="9"/>
  <c r="M246" i="9"/>
  <c r="L246" i="9"/>
  <c r="F246" i="9"/>
  <c r="E246" i="9"/>
  <c r="M245" i="9"/>
  <c r="L245" i="9"/>
  <c r="F245" i="9" s="1"/>
  <c r="B245" i="9" s="1"/>
  <c r="E245" i="9"/>
  <c r="M244" i="9"/>
  <c r="L244" i="9"/>
  <c r="F244" i="9" s="1"/>
  <c r="E244" i="9"/>
  <c r="B244" i="9" s="1"/>
  <c r="M243" i="9"/>
  <c r="L243" i="9"/>
  <c r="F243" i="9"/>
  <c r="E243" i="9"/>
  <c r="M242" i="9"/>
  <c r="L242" i="9"/>
  <c r="F242" i="9"/>
  <c r="E242" i="9"/>
  <c r="M241" i="9"/>
  <c r="L241" i="9"/>
  <c r="F241" i="9" s="1"/>
  <c r="B241" i="9" s="1"/>
  <c r="E241" i="9"/>
  <c r="M240" i="9"/>
  <c r="L240" i="9"/>
  <c r="F240" i="9" s="1"/>
  <c r="E240" i="9"/>
  <c r="B240" i="9" s="1"/>
  <c r="M239" i="9"/>
  <c r="L239" i="9"/>
  <c r="F239" i="9"/>
  <c r="E239" i="9"/>
  <c r="M238" i="9"/>
  <c r="L238" i="9"/>
  <c r="F238" i="9"/>
  <c r="E238" i="9"/>
  <c r="M237" i="9"/>
  <c r="L237" i="9"/>
  <c r="F237" i="9" s="1"/>
  <c r="B237" i="9" s="1"/>
  <c r="E237" i="9"/>
  <c r="M236" i="9"/>
  <c r="L236" i="9"/>
  <c r="F236" i="9" s="1"/>
  <c r="E236" i="9"/>
  <c r="B236" i="9" s="1"/>
  <c r="M235" i="9"/>
  <c r="L235" i="9"/>
  <c r="F235" i="9"/>
  <c r="E235" i="9"/>
  <c r="M234" i="9"/>
  <c r="L234" i="9"/>
  <c r="F234" i="9"/>
  <c r="E234" i="9"/>
  <c r="M233" i="9"/>
  <c r="L233" i="9"/>
  <c r="F233" i="9"/>
  <c r="B233" i="9" s="1"/>
  <c r="E233" i="9"/>
  <c r="M232" i="9"/>
  <c r="L232" i="9"/>
  <c r="F232" i="9" s="1"/>
  <c r="B232" i="9" s="1"/>
  <c r="E232" i="9"/>
  <c r="M231" i="9"/>
  <c r="F231" i="9" s="1"/>
  <c r="B231" i="9" s="1"/>
  <c r="L231" i="9"/>
  <c r="E231" i="9"/>
  <c r="M230" i="9"/>
  <c r="L230" i="9"/>
  <c r="F230" i="9"/>
  <c r="E230" i="9"/>
  <c r="B230" i="9" s="1"/>
  <c r="M229" i="9"/>
  <c r="F229" i="9" s="1"/>
  <c r="B229" i="9" s="1"/>
  <c r="L229" i="9"/>
  <c r="E229" i="9"/>
  <c r="M228" i="9"/>
  <c r="L228" i="9"/>
  <c r="F228" i="9" s="1"/>
  <c r="E228" i="9"/>
  <c r="B228" i="9"/>
  <c r="M227" i="9"/>
  <c r="L227" i="9"/>
  <c r="F227" i="9"/>
  <c r="E227" i="9"/>
  <c r="B227" i="9" s="1"/>
  <c r="M226" i="9"/>
  <c r="L226" i="9"/>
  <c r="F226" i="9"/>
  <c r="E226" i="9"/>
  <c r="M225" i="9"/>
  <c r="F225" i="9" s="1"/>
  <c r="B225" i="9" s="1"/>
  <c r="L225" i="9"/>
  <c r="E225" i="9"/>
  <c r="M224" i="9"/>
  <c r="L224" i="9"/>
  <c r="F224" i="9" s="1"/>
  <c r="B224" i="9" s="1"/>
  <c r="E224" i="9"/>
  <c r="M223" i="9"/>
  <c r="F223" i="9" s="1"/>
  <c r="B223" i="9" s="1"/>
  <c r="L223" i="9"/>
  <c r="E223" i="9"/>
  <c r="M222" i="9"/>
  <c r="F222" i="9" s="1"/>
  <c r="L222" i="9"/>
  <c r="E222" i="9"/>
  <c r="M221" i="9"/>
  <c r="F221" i="9" s="1"/>
  <c r="B221" i="9" s="1"/>
  <c r="L221" i="9"/>
  <c r="E221" i="9"/>
  <c r="M220" i="9"/>
  <c r="L220" i="9"/>
  <c r="E220" i="9"/>
  <c r="M219" i="9"/>
  <c r="F219" i="9" s="1"/>
  <c r="L219" i="9"/>
  <c r="E219" i="9"/>
  <c r="M218" i="9"/>
  <c r="F218" i="9" s="1"/>
  <c r="L218" i="9"/>
  <c r="E218" i="9"/>
  <c r="M217" i="9"/>
  <c r="L217" i="9"/>
  <c r="E217" i="9"/>
  <c r="M216" i="9"/>
  <c r="L216" i="9"/>
  <c r="E216" i="9"/>
  <c r="M215" i="9"/>
  <c r="L215" i="9"/>
  <c r="E215" i="9"/>
  <c r="M214" i="9"/>
  <c r="L214" i="9"/>
  <c r="F214" i="9"/>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H159" i="9"/>
  <c r="G159" i="9"/>
  <c r="E159" i="9" s="1"/>
  <c r="F159" i="9"/>
  <c r="H158" i="9"/>
  <c r="G158" i="9"/>
  <c r="E158" i="9" s="1"/>
  <c r="B158" i="9" s="1"/>
  <c r="F158" i="9"/>
  <c r="H157" i="9"/>
  <c r="G157" i="9"/>
  <c r="F157" i="9"/>
  <c r="E157" i="9"/>
  <c r="B157" i="9" s="1"/>
  <c r="H156" i="9"/>
  <c r="G156" i="9"/>
  <c r="F156" i="9"/>
  <c r="E156" i="9"/>
  <c r="H155" i="9"/>
  <c r="G155" i="9"/>
  <c r="E155" i="9" s="1"/>
  <c r="F155" i="9"/>
  <c r="H154" i="9"/>
  <c r="G154" i="9"/>
  <c r="E154" i="9" s="1"/>
  <c r="B154" i="9" s="1"/>
  <c r="F154" i="9"/>
  <c r="H153" i="9"/>
  <c r="E153" i="9" s="1"/>
  <c r="B153" i="9" s="1"/>
  <c r="G153" i="9"/>
  <c r="F153" i="9"/>
  <c r="H152" i="9"/>
  <c r="G152" i="9"/>
  <c r="F152" i="9"/>
  <c r="E152" i="9"/>
  <c r="B152" i="9" s="1"/>
  <c r="H151" i="9"/>
  <c r="G151" i="9"/>
  <c r="E151" i="9" s="1"/>
  <c r="F151" i="9"/>
  <c r="H150" i="9"/>
  <c r="G150" i="9"/>
  <c r="E150" i="9" s="1"/>
  <c r="B150" i="9" s="1"/>
  <c r="F150" i="9"/>
  <c r="H149" i="9"/>
  <c r="E149" i="9" s="1"/>
  <c r="B149" i="9" s="1"/>
  <c r="G149" i="9"/>
  <c r="F149" i="9"/>
  <c r="H148" i="9"/>
  <c r="G148" i="9"/>
  <c r="F148" i="9"/>
  <c r="E148" i="9"/>
  <c r="B148" i="9" s="1"/>
  <c r="H147" i="9"/>
  <c r="G147" i="9"/>
  <c r="E147" i="9" s="1"/>
  <c r="F147" i="9"/>
  <c r="H146" i="9"/>
  <c r="G146" i="9"/>
  <c r="E146" i="9" s="1"/>
  <c r="B146" i="9" s="1"/>
  <c r="F146" i="9"/>
  <c r="H145" i="9"/>
  <c r="E145" i="9" s="1"/>
  <c r="B145" i="9" s="1"/>
  <c r="G145" i="9"/>
  <c r="F145" i="9"/>
  <c r="H144" i="9"/>
  <c r="G144" i="9"/>
  <c r="F144" i="9"/>
  <c r="E144" i="9"/>
  <c r="B144" i="9" s="1"/>
  <c r="F143" i="9"/>
  <c r="H142" i="9"/>
  <c r="G142" i="9"/>
  <c r="E142" i="9" s="1"/>
  <c r="B142" i="9" s="1"/>
  <c r="F142" i="9"/>
  <c r="H141" i="9"/>
  <c r="E141" i="9" s="1"/>
  <c r="B141" i="9" s="1"/>
  <c r="G141" i="9"/>
  <c r="F141" i="9"/>
  <c r="H140" i="9"/>
  <c r="G140" i="9"/>
  <c r="F140" i="9"/>
  <c r="E140" i="9"/>
  <c r="B140" i="9" s="1"/>
  <c r="H139" i="9"/>
  <c r="G139" i="9"/>
  <c r="E139" i="9" s="1"/>
  <c r="B139" i="9" s="1"/>
  <c r="F139" i="9"/>
  <c r="H138" i="9"/>
  <c r="G138" i="9"/>
  <c r="E138" i="9" s="1"/>
  <c r="B138" i="9" s="1"/>
  <c r="F138" i="9"/>
  <c r="H137" i="9"/>
  <c r="E137" i="9" s="1"/>
  <c r="B137" i="9" s="1"/>
  <c r="G137" i="9"/>
  <c r="F137" i="9"/>
  <c r="H136" i="9"/>
  <c r="G136" i="9"/>
  <c r="F136" i="9"/>
  <c r="E136" i="9"/>
  <c r="B136" i="9" s="1"/>
  <c r="H135" i="9"/>
  <c r="G135" i="9"/>
  <c r="E135" i="9" s="1"/>
  <c r="B135" i="9" s="1"/>
  <c r="F135" i="9"/>
  <c r="H134" i="9"/>
  <c r="G134" i="9"/>
  <c r="E134" i="9" s="1"/>
  <c r="B134" i="9" s="1"/>
  <c r="F134" i="9"/>
  <c r="H133" i="9"/>
  <c r="E133" i="9" s="1"/>
  <c r="B133" i="9" s="1"/>
  <c r="G133" i="9"/>
  <c r="F133" i="9"/>
  <c r="H132" i="9"/>
  <c r="G132" i="9"/>
  <c r="F132" i="9"/>
  <c r="E132" i="9"/>
  <c r="B132" i="9" s="1"/>
  <c r="H131" i="9"/>
  <c r="G131" i="9"/>
  <c r="E131" i="9" s="1"/>
  <c r="B131" i="9" s="1"/>
  <c r="F131" i="9"/>
  <c r="H130" i="9"/>
  <c r="G130" i="9"/>
  <c r="E130" i="9" s="1"/>
  <c r="B130" i="9" s="1"/>
  <c r="F130" i="9"/>
  <c r="H129" i="9"/>
  <c r="E129" i="9" s="1"/>
  <c r="B129" i="9" s="1"/>
  <c r="G129" i="9"/>
  <c r="F129" i="9"/>
  <c r="H128" i="9"/>
  <c r="G128" i="9"/>
  <c r="F128" i="9"/>
  <c r="E128" i="9"/>
  <c r="B128" i="9" s="1"/>
  <c r="H127" i="9"/>
  <c r="G127" i="9"/>
  <c r="E127" i="9" s="1"/>
  <c r="B127" i="9" s="1"/>
  <c r="F127" i="9"/>
  <c r="H126" i="9"/>
  <c r="G126" i="9"/>
  <c r="E126" i="9" s="1"/>
  <c r="B126" i="9" s="1"/>
  <c r="F126" i="9"/>
  <c r="H125" i="9"/>
  <c r="E125" i="9" s="1"/>
  <c r="B125" i="9" s="1"/>
  <c r="G125" i="9"/>
  <c r="F125" i="9"/>
  <c r="H124" i="9"/>
  <c r="G124" i="9"/>
  <c r="F124" i="9"/>
  <c r="E124" i="9"/>
  <c r="B124" i="9" s="1"/>
  <c r="H123" i="9"/>
  <c r="G123" i="9"/>
  <c r="E123" i="9" s="1"/>
  <c r="B123" i="9" s="1"/>
  <c r="F123" i="9"/>
  <c r="H122" i="9"/>
  <c r="G122" i="9"/>
  <c r="E122" i="9" s="1"/>
  <c r="B122" i="9" s="1"/>
  <c r="F122" i="9"/>
  <c r="H121" i="9"/>
  <c r="E121" i="9" s="1"/>
  <c r="B121" i="9" s="1"/>
  <c r="G121" i="9"/>
  <c r="F121" i="9"/>
  <c r="H120" i="9"/>
  <c r="G120" i="9"/>
  <c r="F120" i="9"/>
  <c r="E120" i="9"/>
  <c r="B120" i="9" s="1"/>
  <c r="H119" i="9"/>
  <c r="G119" i="9"/>
  <c r="E119" i="9" s="1"/>
  <c r="B119" i="9" s="1"/>
  <c r="F119" i="9"/>
  <c r="H118" i="9"/>
  <c r="G118" i="9"/>
  <c r="F118" i="9"/>
  <c r="H117" i="9"/>
  <c r="E117" i="9" s="1"/>
  <c r="B117" i="9" s="1"/>
  <c r="G117" i="9"/>
  <c r="F117" i="9"/>
  <c r="H116" i="9"/>
  <c r="G116" i="9"/>
  <c r="F116" i="9"/>
  <c r="E116" i="9"/>
  <c r="B116" i="9" s="1"/>
  <c r="H115" i="9"/>
  <c r="G115" i="9"/>
  <c r="E115" i="9" s="1"/>
  <c r="B115" i="9" s="1"/>
  <c r="F115" i="9"/>
  <c r="H114" i="9"/>
  <c r="G114" i="9"/>
  <c r="F114" i="9"/>
  <c r="H113" i="9"/>
  <c r="E113" i="9" s="1"/>
  <c r="B113" i="9" s="1"/>
  <c r="G113" i="9"/>
  <c r="F113" i="9"/>
  <c r="H112" i="9"/>
  <c r="G112" i="9"/>
  <c r="F112" i="9"/>
  <c r="E112" i="9"/>
  <c r="B112" i="9" s="1"/>
  <c r="H111" i="9"/>
  <c r="G111" i="9"/>
  <c r="E111" i="9" s="1"/>
  <c r="B111" i="9" s="1"/>
  <c r="F111" i="9"/>
  <c r="H110" i="9"/>
  <c r="G110" i="9"/>
  <c r="F110" i="9"/>
  <c r="H109" i="9"/>
  <c r="E109" i="9" s="1"/>
  <c r="B109" i="9" s="1"/>
  <c r="G109" i="9"/>
  <c r="F109" i="9"/>
  <c r="H108" i="9"/>
  <c r="G108" i="9"/>
  <c r="F108" i="9"/>
  <c r="E108" i="9"/>
  <c r="B108" i="9" s="1"/>
  <c r="H107" i="9"/>
  <c r="G107" i="9"/>
  <c r="E107" i="9" s="1"/>
  <c r="B107" i="9" s="1"/>
  <c r="F107" i="9"/>
  <c r="H106" i="9"/>
  <c r="G106" i="9"/>
  <c r="F106" i="9"/>
  <c r="H105" i="9"/>
  <c r="E105" i="9" s="1"/>
  <c r="B105" i="9" s="1"/>
  <c r="G105" i="9"/>
  <c r="F105" i="9"/>
  <c r="H104" i="9"/>
  <c r="G104" i="9"/>
  <c r="F104" i="9"/>
  <c r="E104" i="9"/>
  <c r="B104" i="9" s="1"/>
  <c r="H103" i="9"/>
  <c r="G103" i="9"/>
  <c r="E103" i="9" s="1"/>
  <c r="B103" i="9" s="1"/>
  <c r="F103" i="9"/>
  <c r="H102" i="9"/>
  <c r="G102" i="9"/>
  <c r="F102" i="9"/>
  <c r="H101" i="9"/>
  <c r="E101" i="9" s="1"/>
  <c r="B101" i="9" s="1"/>
  <c r="G101" i="9"/>
  <c r="F101" i="9"/>
  <c r="H100" i="9"/>
  <c r="G100" i="9"/>
  <c r="F100" i="9"/>
  <c r="E100" i="9"/>
  <c r="B100" i="9" s="1"/>
  <c r="H99" i="9"/>
  <c r="G99" i="9"/>
  <c r="E99" i="9" s="1"/>
  <c r="B99" i="9" s="1"/>
  <c r="F99" i="9"/>
  <c r="H98" i="9"/>
  <c r="G98" i="9"/>
  <c r="F98" i="9"/>
  <c r="H97" i="9"/>
  <c r="E97" i="9" s="1"/>
  <c r="B97" i="9" s="1"/>
  <c r="G97" i="9"/>
  <c r="F97" i="9"/>
  <c r="H96" i="9"/>
  <c r="G96" i="9"/>
  <c r="F96" i="9"/>
  <c r="E96" i="9"/>
  <c r="B96" i="9" s="1"/>
  <c r="H95" i="9"/>
  <c r="G95" i="9"/>
  <c r="E95" i="9" s="1"/>
  <c r="B95" i="9" s="1"/>
  <c r="F95" i="9"/>
  <c r="H94" i="9"/>
  <c r="G94" i="9"/>
  <c r="F94" i="9"/>
  <c r="H93" i="9"/>
  <c r="E93" i="9" s="1"/>
  <c r="B93" i="9" s="1"/>
  <c r="G93" i="9"/>
  <c r="F93" i="9"/>
  <c r="H92" i="9"/>
  <c r="G92" i="9"/>
  <c r="F92" i="9"/>
  <c r="E92" i="9"/>
  <c r="B92" i="9" s="1"/>
  <c r="H91" i="9"/>
  <c r="G91" i="9"/>
  <c r="E91" i="9" s="1"/>
  <c r="B91" i="9" s="1"/>
  <c r="F91" i="9"/>
  <c r="H90" i="9"/>
  <c r="G90" i="9"/>
  <c r="F90" i="9"/>
  <c r="H89" i="9"/>
  <c r="E89" i="9" s="1"/>
  <c r="B89" i="9" s="1"/>
  <c r="G89" i="9"/>
  <c r="F89" i="9"/>
  <c r="H88" i="9"/>
  <c r="G88" i="9"/>
  <c r="F88" i="9"/>
  <c r="E88" i="9"/>
  <c r="B88" i="9" s="1"/>
  <c r="H87" i="9"/>
  <c r="G87" i="9"/>
  <c r="E87" i="9" s="1"/>
  <c r="B87" i="9" s="1"/>
  <c r="F87" i="9"/>
  <c r="H86" i="9"/>
  <c r="G86" i="9"/>
  <c r="F86" i="9"/>
  <c r="H85" i="9"/>
  <c r="E85" i="9" s="1"/>
  <c r="B85" i="9" s="1"/>
  <c r="G85" i="9"/>
  <c r="F85" i="9"/>
  <c r="H84" i="9"/>
  <c r="G84" i="9"/>
  <c r="F84" i="9"/>
  <c r="E84" i="9"/>
  <c r="B84" i="9" s="1"/>
  <c r="H83" i="9"/>
  <c r="G83" i="9"/>
  <c r="E83" i="9" s="1"/>
  <c r="B83" i="9" s="1"/>
  <c r="F83" i="9"/>
  <c r="H82" i="9"/>
  <c r="G82" i="9"/>
  <c r="F82" i="9"/>
  <c r="H81" i="9"/>
  <c r="E81" i="9" s="1"/>
  <c r="B81" i="9" s="1"/>
  <c r="G81" i="9"/>
  <c r="F81" i="9"/>
  <c r="H80" i="9"/>
  <c r="G80" i="9"/>
  <c r="F80" i="9"/>
  <c r="E80" i="9"/>
  <c r="B80" i="9" s="1"/>
  <c r="H79" i="9"/>
  <c r="G79" i="9"/>
  <c r="E79" i="9" s="1"/>
  <c r="B79" i="9" s="1"/>
  <c r="F79" i="9"/>
  <c r="H78" i="9"/>
  <c r="G78" i="9"/>
  <c r="F78" i="9"/>
  <c r="H77" i="9"/>
  <c r="E77" i="9" s="1"/>
  <c r="B77" i="9" s="1"/>
  <c r="G77" i="9"/>
  <c r="F77" i="9"/>
  <c r="H76" i="9"/>
  <c r="G76" i="9"/>
  <c r="F76" i="9"/>
  <c r="E76" i="9"/>
  <c r="B76" i="9" s="1"/>
  <c r="H75" i="9"/>
  <c r="G75" i="9"/>
  <c r="E75" i="9" s="1"/>
  <c r="B75" i="9" s="1"/>
  <c r="F75" i="9"/>
  <c r="H74" i="9"/>
  <c r="G74" i="9"/>
  <c r="F74" i="9"/>
  <c r="H73" i="9"/>
  <c r="E73" i="9" s="1"/>
  <c r="B73" i="9" s="1"/>
  <c r="G73" i="9"/>
  <c r="F73" i="9"/>
  <c r="H72" i="9"/>
  <c r="G72" i="9"/>
  <c r="F72" i="9"/>
  <c r="E72" i="9"/>
  <c r="B72" i="9" s="1"/>
  <c r="H71" i="9"/>
  <c r="G71" i="9"/>
  <c r="E71" i="9" s="1"/>
  <c r="B71" i="9" s="1"/>
  <c r="F71" i="9"/>
  <c r="H70" i="9"/>
  <c r="G70" i="9"/>
  <c r="F70" i="9"/>
  <c r="H69" i="9"/>
  <c r="E69" i="9" s="1"/>
  <c r="B69" i="9" s="1"/>
  <c r="G69" i="9"/>
  <c r="F69" i="9"/>
  <c r="H68" i="9"/>
  <c r="G68" i="9"/>
  <c r="F68" i="9"/>
  <c r="E68" i="9"/>
  <c r="B68" i="9" s="1"/>
  <c r="H67" i="9"/>
  <c r="G67" i="9"/>
  <c r="F67" i="9"/>
  <c r="H66" i="9"/>
  <c r="G66" i="9"/>
  <c r="F66" i="9"/>
  <c r="H65" i="9"/>
  <c r="E65" i="9" s="1"/>
  <c r="B65" i="9" s="1"/>
  <c r="G65" i="9"/>
  <c r="F65" i="9"/>
  <c r="H64" i="9"/>
  <c r="G64" i="9"/>
  <c r="F64" i="9"/>
  <c r="E64" i="9"/>
  <c r="B64" i="9" s="1"/>
  <c r="H63" i="9"/>
  <c r="G63" i="9"/>
  <c r="E63" i="9" s="1"/>
  <c r="B63" i="9" s="1"/>
  <c r="F63" i="9"/>
  <c r="H62" i="9"/>
  <c r="G62" i="9"/>
  <c r="F62" i="9"/>
  <c r="H61" i="9"/>
  <c r="E61" i="9" s="1"/>
  <c r="B61" i="9" s="1"/>
  <c r="G61" i="9"/>
  <c r="F61" i="9"/>
  <c r="H60" i="9"/>
  <c r="G60" i="9"/>
  <c r="F60" i="9"/>
  <c r="E60" i="9"/>
  <c r="B60" i="9" s="1"/>
  <c r="H59" i="9"/>
  <c r="G59" i="9"/>
  <c r="E59" i="9" s="1"/>
  <c r="B59" i="9" s="1"/>
  <c r="F59" i="9"/>
  <c r="H58" i="9"/>
  <c r="G58" i="9"/>
  <c r="F58" i="9"/>
  <c r="H57" i="9"/>
  <c r="E57" i="9" s="1"/>
  <c r="G57" i="9"/>
  <c r="F57" i="9"/>
  <c r="H56" i="9"/>
  <c r="G56" i="9"/>
  <c r="E56" i="9" s="1"/>
  <c r="B56" i="9" s="1"/>
  <c r="F56" i="9"/>
  <c r="H55" i="9"/>
  <c r="E55" i="9" s="1"/>
  <c r="G55" i="9"/>
  <c r="F55" i="9"/>
  <c r="B55" i="9"/>
  <c r="H54" i="9"/>
  <c r="G54" i="9"/>
  <c r="F54" i="9"/>
  <c r="E54" i="9"/>
  <c r="B54" i="9" s="1"/>
  <c r="H53" i="9"/>
  <c r="G53" i="9"/>
  <c r="E53" i="9" s="1"/>
  <c r="B53" i="9" s="1"/>
  <c r="F53" i="9"/>
  <c r="H52" i="9"/>
  <c r="G52" i="9"/>
  <c r="E52" i="9" s="1"/>
  <c r="B52" i="9" s="1"/>
  <c r="F52" i="9"/>
  <c r="H51" i="9"/>
  <c r="E51" i="9" s="1"/>
  <c r="G51" i="9"/>
  <c r="F51" i="9"/>
  <c r="B51" i="9"/>
  <c r="H50" i="9"/>
  <c r="G50" i="9"/>
  <c r="F50" i="9"/>
  <c r="E50" i="9"/>
  <c r="B50" i="9" s="1"/>
  <c r="H49" i="9"/>
  <c r="G49" i="9"/>
  <c r="E49" i="9" s="1"/>
  <c r="B49" i="9" s="1"/>
  <c r="F49" i="9"/>
  <c r="H48" i="9"/>
  <c r="G48" i="9"/>
  <c r="F48" i="9"/>
  <c r="H47" i="9"/>
  <c r="E47" i="9" s="1"/>
  <c r="G47" i="9"/>
  <c r="F47" i="9"/>
  <c r="B47" i="9"/>
  <c r="H46" i="9"/>
  <c r="G46" i="9"/>
  <c r="F46" i="9"/>
  <c r="E46" i="9"/>
  <c r="B46" i="9" s="1"/>
  <c r="H45" i="9"/>
  <c r="G45" i="9"/>
  <c r="F45" i="9"/>
  <c r="H44" i="9"/>
  <c r="G44" i="9"/>
  <c r="E44" i="9" s="1"/>
  <c r="B44" i="9" s="1"/>
  <c r="F44" i="9"/>
  <c r="H43" i="9"/>
  <c r="E43" i="9" s="1"/>
  <c r="B43" i="9" s="1"/>
  <c r="G43" i="9"/>
  <c r="F43" i="9"/>
  <c r="H42" i="9"/>
  <c r="E42" i="9" s="1"/>
  <c r="B42" i="9" s="1"/>
  <c r="G42" i="9"/>
  <c r="F42" i="9"/>
  <c r="H41" i="9"/>
  <c r="G41" i="9"/>
  <c r="F41" i="9"/>
  <c r="H40" i="9"/>
  <c r="G40" i="9"/>
  <c r="E40" i="9" s="1"/>
  <c r="B40" i="9" s="1"/>
  <c r="F40" i="9"/>
  <c r="H39" i="9"/>
  <c r="E39" i="9" s="1"/>
  <c r="G39" i="9"/>
  <c r="F39" i="9"/>
  <c r="B39" i="9"/>
  <c r="H38" i="9"/>
  <c r="E38" i="9" s="1"/>
  <c r="B38" i="9" s="1"/>
  <c r="G38" i="9"/>
  <c r="F38" i="9"/>
  <c r="H37" i="9"/>
  <c r="G37" i="9"/>
  <c r="E37" i="9" s="1"/>
  <c r="B37" i="9" s="1"/>
  <c r="F37" i="9"/>
  <c r="H36" i="9"/>
  <c r="G36" i="9"/>
  <c r="E36" i="9" s="1"/>
  <c r="B36" i="9" s="1"/>
  <c r="F36" i="9"/>
  <c r="H35" i="9"/>
  <c r="E35" i="9" s="1"/>
  <c r="B35" i="9" s="1"/>
  <c r="G35" i="9"/>
  <c r="F35" i="9"/>
  <c r="H34" i="9"/>
  <c r="G34" i="9"/>
  <c r="F34" i="9"/>
  <c r="E34" i="9"/>
  <c r="B34" i="9" s="1"/>
  <c r="H33" i="9"/>
  <c r="G33" i="9"/>
  <c r="F33" i="9"/>
  <c r="H32" i="9"/>
  <c r="G32" i="9"/>
  <c r="F32" i="9"/>
  <c r="H31" i="9"/>
  <c r="E31" i="9" s="1"/>
  <c r="B31" i="9" s="1"/>
  <c r="G31" i="9"/>
  <c r="F31" i="9"/>
  <c r="H30" i="9"/>
  <c r="E30" i="9" s="1"/>
  <c r="B30" i="9" s="1"/>
  <c r="G30" i="9"/>
  <c r="F30" i="9"/>
  <c r="H29" i="9"/>
  <c r="G29" i="9"/>
  <c r="E29" i="9" s="1"/>
  <c r="F29" i="9"/>
  <c r="H28" i="9"/>
  <c r="G28" i="9"/>
  <c r="F28" i="9"/>
  <c r="H27" i="9"/>
  <c r="G27" i="9"/>
  <c r="F27" i="9"/>
  <c r="H26" i="9"/>
  <c r="G26" i="9"/>
  <c r="F26" i="9"/>
  <c r="E26" i="9"/>
  <c r="B26" i="9" s="1"/>
  <c r="H25" i="9"/>
  <c r="G25" i="9"/>
  <c r="E25" i="9" s="1"/>
  <c r="B25" i="9" s="1"/>
  <c r="F25" i="9"/>
  <c r="H24" i="9"/>
  <c r="G24" i="9"/>
  <c r="E24" i="9" s="1"/>
  <c r="B24" i="9" s="1"/>
  <c r="F24" i="9"/>
  <c r="H23" i="9"/>
  <c r="E23" i="9" s="1"/>
  <c r="B23" i="9" s="1"/>
  <c r="G23" i="9"/>
  <c r="F23" i="9"/>
  <c r="H22" i="9"/>
  <c r="G22" i="9"/>
  <c r="F22" i="9"/>
  <c r="E22" i="9"/>
  <c r="B22" i="9" s="1"/>
  <c r="F21" i="9"/>
  <c r="F4" i="9"/>
  <c r="O3" i="9"/>
  <c r="G275" i="9" s="1"/>
  <c r="I3" i="9"/>
  <c r="H3" i="9"/>
  <c r="G3" i="9"/>
  <c r="D101" i="8"/>
  <c r="D95" i="8"/>
  <c r="D90" i="8"/>
  <c r="D85" i="8"/>
  <c r="D80" i="8"/>
  <c r="C1555" i="1" s="1"/>
  <c r="D75" i="8"/>
  <c r="D70" i="8"/>
  <c r="D65" i="8"/>
  <c r="D60" i="8"/>
  <c r="C1535" i="1" s="1"/>
  <c r="D55" i="8"/>
  <c r="D50" i="8"/>
  <c r="D44" i="8"/>
  <c r="D36" i="8"/>
  <c r="D26" i="8"/>
  <c r="D24" i="8" s="1"/>
  <c r="C1499" i="1" s="1"/>
  <c r="D18" i="8"/>
  <c r="D8" i="8"/>
  <c r="D6" i="8" s="1"/>
  <c r="E44" i="7"/>
  <c r="D44" i="7"/>
  <c r="E39" i="7"/>
  <c r="E38" i="7" s="1"/>
  <c r="D39" i="7"/>
  <c r="E30" i="7"/>
  <c r="D30" i="7"/>
  <c r="E23" i="7"/>
  <c r="D23" i="7"/>
  <c r="E22" i="7"/>
  <c r="D22" i="7"/>
  <c r="C1453" i="1" s="1"/>
  <c r="E14" i="7"/>
  <c r="D14" i="7"/>
  <c r="E7" i="7"/>
  <c r="E6" i="7" s="1"/>
  <c r="E5" i="7" s="1"/>
  <c r="D7" i="7"/>
  <c r="D6" i="7" s="1"/>
  <c r="D5" i="7" s="1"/>
  <c r="F140" i="6"/>
  <c r="F139" i="6"/>
  <c r="F138" i="6"/>
  <c r="F137" i="6"/>
  <c r="F136" i="6"/>
  <c r="F135" i="6"/>
  <c r="F134" i="6"/>
  <c r="F133" i="6"/>
  <c r="F132" i="6"/>
  <c r="F131" i="6"/>
  <c r="E130" i="6"/>
  <c r="D130" i="6"/>
  <c r="E129" i="6"/>
  <c r="F128" i="6"/>
  <c r="F127" i="6"/>
  <c r="F126" i="6"/>
  <c r="F125" i="6"/>
  <c r="F124" i="6"/>
  <c r="F123" i="6"/>
  <c r="E122" i="6"/>
  <c r="D122" i="6"/>
  <c r="F121" i="6"/>
  <c r="F120" i="6"/>
  <c r="F119" i="6"/>
  <c r="F118" i="6"/>
  <c r="E118" i="6"/>
  <c r="D118" i="6"/>
  <c r="F117" i="6"/>
  <c r="F116" i="6"/>
  <c r="E115" i="6"/>
  <c r="E114" i="6" s="1"/>
  <c r="I27" i="3" s="1"/>
  <c r="D115" i="6"/>
  <c r="F113" i="6"/>
  <c r="F112" i="6"/>
  <c r="F111" i="6"/>
  <c r="F110" i="6"/>
  <c r="F109" i="6"/>
  <c r="F108" i="6"/>
  <c r="E107" i="6"/>
  <c r="D107" i="6"/>
  <c r="F107" i="6" s="1"/>
  <c r="F106" i="6"/>
  <c r="F105" i="6"/>
  <c r="F104" i="6"/>
  <c r="F103" i="6"/>
  <c r="F102" i="6"/>
  <c r="F101" i="6"/>
  <c r="F100" i="6"/>
  <c r="F99" i="6"/>
  <c r="E99" i="6"/>
  <c r="E89" i="6" s="1"/>
  <c r="D99" i="6"/>
  <c r="F98" i="6"/>
  <c r="F97" i="6"/>
  <c r="F96" i="6"/>
  <c r="F95" i="6"/>
  <c r="E94" i="6"/>
  <c r="D94" i="6"/>
  <c r="F94" i="6" s="1"/>
  <c r="F93" i="6"/>
  <c r="F92" i="6"/>
  <c r="F91" i="6"/>
  <c r="F90" i="6"/>
  <c r="E90" i="6"/>
  <c r="D90" i="6"/>
  <c r="D89" i="6" s="1"/>
  <c r="F89" i="6" s="1"/>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9" i="6"/>
  <c r="F8" i="6"/>
  <c r="F7" i="6"/>
  <c r="F6"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D258" i="5"/>
  <c r="F258" i="5" s="1"/>
  <c r="F257" i="5"/>
  <c r="F256" i="5"/>
  <c r="F255" i="5"/>
  <c r="F254" i="5"/>
  <c r="F253" i="5"/>
  <c r="F252" i="5"/>
  <c r="F251" i="5"/>
  <c r="E250" i="5"/>
  <c r="F250" i="5" s="1"/>
  <c r="D250" i="5"/>
  <c r="F249" i="5"/>
  <c r="F248" i="5"/>
  <c r="F247" i="5"/>
  <c r="E246" i="5"/>
  <c r="D246" i="5"/>
  <c r="D245" i="5"/>
  <c r="F244" i="5"/>
  <c r="F243" i="5"/>
  <c r="E242" i="5"/>
  <c r="D1219" i="1" s="1"/>
  <c r="D242" i="5"/>
  <c r="F242" i="5" s="1"/>
  <c r="F241" i="5"/>
  <c r="F240" i="5"/>
  <c r="F239" i="5"/>
  <c r="E239" i="5"/>
  <c r="D239" i="5"/>
  <c r="D238" i="5"/>
  <c r="D237"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F191" i="5"/>
  <c r="E191" i="5"/>
  <c r="D191" i="5"/>
  <c r="E190" i="5"/>
  <c r="H309" i="9" s="1"/>
  <c r="D190" i="5"/>
  <c r="G309" i="9" s="1"/>
  <c r="F189" i="5"/>
  <c r="F188" i="5"/>
  <c r="F187" i="5"/>
  <c r="F186" i="5"/>
  <c r="F185" i="5"/>
  <c r="F184" i="5"/>
  <c r="F183" i="5"/>
  <c r="F182" i="5"/>
  <c r="F181" i="5"/>
  <c r="E180" i="5"/>
  <c r="E177" i="5" s="1"/>
  <c r="H307" i="9" s="1"/>
  <c r="D180" i="5"/>
  <c r="D177" i="5" s="1"/>
  <c r="F179" i="5"/>
  <c r="F178"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0" i="9" s="1"/>
  <c r="D149" i="5"/>
  <c r="G290" i="9" s="1"/>
  <c r="F148" i="5"/>
  <c r="F147" i="5"/>
  <c r="E146" i="5"/>
  <c r="D146" i="5"/>
  <c r="F146" i="5" s="1"/>
  <c r="F145" i="5"/>
  <c r="F144" i="5"/>
  <c r="F143" i="5"/>
  <c r="F142" i="5"/>
  <c r="E142" i="5"/>
  <c r="D142" i="5"/>
  <c r="F141" i="5"/>
  <c r="F140" i="5"/>
  <c r="F139" i="5"/>
  <c r="F138" i="5"/>
  <c r="F137" i="5"/>
  <c r="F136" i="5"/>
  <c r="F135" i="5"/>
  <c r="E135" i="5"/>
  <c r="D135" i="5"/>
  <c r="D134" i="5" s="1"/>
  <c r="F134" i="5" s="1"/>
  <c r="E134" i="5"/>
  <c r="F133" i="5"/>
  <c r="F132" i="5"/>
  <c r="F131" i="5"/>
  <c r="F130" i="5"/>
  <c r="F129" i="5"/>
  <c r="F128" i="5"/>
  <c r="F127" i="5"/>
  <c r="E126" i="5"/>
  <c r="D126" i="5"/>
  <c r="F125" i="5"/>
  <c r="F124" i="5"/>
  <c r="F123" i="5"/>
  <c r="F122" i="5"/>
  <c r="F121" i="5"/>
  <c r="F120" i="5"/>
  <c r="E119" i="5"/>
  <c r="E118" i="5" s="1"/>
  <c r="D119" i="5"/>
  <c r="F119"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G289" i="9" s="1"/>
  <c r="E87" i="5"/>
  <c r="D87" i="5"/>
  <c r="F87" i="5" s="1"/>
  <c r="F86" i="5"/>
  <c r="F85" i="5"/>
  <c r="F84" i="5"/>
  <c r="F83" i="5"/>
  <c r="F82" i="5"/>
  <c r="F81" i="5"/>
  <c r="F80" i="5"/>
  <c r="F79" i="5"/>
  <c r="E79" i="5"/>
  <c r="D79" i="5"/>
  <c r="F78" i="5"/>
  <c r="E78" i="5"/>
  <c r="D78" i="5"/>
  <c r="F77" i="5"/>
  <c r="F76" i="5"/>
  <c r="F75" i="5"/>
  <c r="F74" i="5"/>
  <c r="F73" i="5"/>
  <c r="F72" i="5"/>
  <c r="F71" i="5"/>
  <c r="E70" i="5"/>
  <c r="D70" i="5"/>
  <c r="E69"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D12"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F11" i="5"/>
  <c r="F10" i="5"/>
  <c r="F9" i="5"/>
  <c r="E8" i="5"/>
  <c r="D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E632" i="4"/>
  <c r="D632" i="4"/>
  <c r="F631" i="4"/>
  <c r="F630" i="4"/>
  <c r="E629" i="4"/>
  <c r="D629" i="4"/>
  <c r="F629" i="4" s="1"/>
  <c r="F628" i="4"/>
  <c r="F627" i="4"/>
  <c r="F626" i="4"/>
  <c r="E626" i="4"/>
  <c r="D626" i="4"/>
  <c r="E625" i="4"/>
  <c r="D619" i="1"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E143" i="9" s="1"/>
  <c r="B143" i="9" s="1"/>
  <c r="F602" i="4"/>
  <c r="F601" i="4"/>
  <c r="F600" i="4"/>
  <c r="E599" i="4"/>
  <c r="D599" i="4"/>
  <c r="F599" i="4" s="1"/>
  <c r="F598" i="4"/>
  <c r="F597" i="4"/>
  <c r="F596" i="4"/>
  <c r="F595" i="4"/>
  <c r="E594" i="4"/>
  <c r="D594" i="4"/>
  <c r="F592" i="4"/>
  <c r="F591" i="4"/>
  <c r="E590" i="4"/>
  <c r="D590" i="4"/>
  <c r="F589" i="4"/>
  <c r="F588" i="4"/>
  <c r="E587" i="4"/>
  <c r="D587" i="4"/>
  <c r="F586" i="4"/>
  <c r="E585" i="4"/>
  <c r="E580" i="4" s="1"/>
  <c r="D574" i="1" s="1"/>
  <c r="D585" i="4"/>
  <c r="F584" i="4"/>
  <c r="F583" i="4"/>
  <c r="F582" i="4"/>
  <c r="F581" i="4"/>
  <c r="E581" i="4"/>
  <c r="D581" i="4"/>
  <c r="F579" i="4"/>
  <c r="F578" i="4"/>
  <c r="F577" i="4"/>
  <c r="E577" i="4"/>
  <c r="D577" i="4"/>
  <c r="F576" i="4"/>
  <c r="F575" i="4"/>
  <c r="E574" i="4"/>
  <c r="D574" i="4"/>
  <c r="F573" i="4"/>
  <c r="F572" i="4"/>
  <c r="E571" i="4"/>
  <c r="D571" i="4"/>
  <c r="F570" i="4"/>
  <c r="F569" i="4"/>
  <c r="F568" i="4"/>
  <c r="E568" i="4"/>
  <c r="D568" i="4"/>
  <c r="F566" i="4"/>
  <c r="F565" i="4"/>
  <c r="F564" i="4"/>
  <c r="F563" i="4"/>
  <c r="E563" i="4"/>
  <c r="D563" i="4"/>
  <c r="F562" i="4"/>
  <c r="F561" i="4"/>
  <c r="F560" i="4"/>
  <c r="F559" i="4"/>
  <c r="F558" i="4"/>
  <c r="F557" i="4"/>
  <c r="F556" i="4"/>
  <c r="E555" i="4"/>
  <c r="D555" i="4"/>
  <c r="F555" i="4" s="1"/>
  <c r="F554" i="4"/>
  <c r="F553" i="4"/>
  <c r="F552" i="4"/>
  <c r="F551" i="4"/>
  <c r="E550" i="4"/>
  <c r="D550" i="4"/>
  <c r="F549" i="4"/>
  <c r="F548" i="4"/>
  <c r="F547" i="4"/>
  <c r="F546" i="4"/>
  <c r="F545" i="4"/>
  <c r="F544" i="4"/>
  <c r="E543" i="4"/>
  <c r="D543" i="4"/>
  <c r="F542" i="4"/>
  <c r="F541" i="4"/>
  <c r="F540" i="4"/>
  <c r="F539" i="4"/>
  <c r="E538" i="4"/>
  <c r="D538" i="4"/>
  <c r="F538" i="4" s="1"/>
  <c r="F537" i="4"/>
  <c r="F536" i="4"/>
  <c r="E535" i="4"/>
  <c r="E529" i="4" s="1"/>
  <c r="D535" i="4"/>
  <c r="F535" i="4" s="1"/>
  <c r="F534" i="4"/>
  <c r="F533" i="4"/>
  <c r="F532" i="4"/>
  <c r="F531" i="4"/>
  <c r="E530" i="4"/>
  <c r="D530" i="4"/>
  <c r="F527" i="4"/>
  <c r="F526" i="4"/>
  <c r="F525" i="4"/>
  <c r="E525" i="4"/>
  <c r="D525" i="4"/>
  <c r="F524" i="4"/>
  <c r="F523" i="4"/>
  <c r="E522" i="4"/>
  <c r="D522" i="4"/>
  <c r="F521" i="4"/>
  <c r="F520" i="4"/>
  <c r="E519" i="4"/>
  <c r="D519" i="4"/>
  <c r="F518" i="4"/>
  <c r="F517" i="4"/>
  <c r="F516" i="4"/>
  <c r="E516" i="4"/>
  <c r="D516"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E484" i="4" s="1"/>
  <c r="D485" i="4"/>
  <c r="F485" i="4" s="1"/>
  <c r="F483" i="4"/>
  <c r="F482" i="4"/>
  <c r="E481" i="4"/>
  <c r="D481" i="4"/>
  <c r="F481" i="4" s="1"/>
  <c r="F480" i="4"/>
  <c r="F479" i="4"/>
  <c r="F478" i="4"/>
  <c r="E478" i="4"/>
  <c r="D478" i="4"/>
  <c r="F477" i="4"/>
  <c r="F476" i="4"/>
  <c r="F475" i="4"/>
  <c r="F474" i="4"/>
  <c r="E473" i="4"/>
  <c r="E472" i="4" s="1"/>
  <c r="D473" i="4"/>
  <c r="F473" i="4" s="1"/>
  <c r="F471" i="4"/>
  <c r="F470" i="4"/>
  <c r="E469" i="4"/>
  <c r="D469" i="4"/>
  <c r="F469" i="4" s="1"/>
  <c r="F468" i="4"/>
  <c r="F467" i="4"/>
  <c r="F466" i="4"/>
  <c r="E466" i="4"/>
  <c r="D466" i="4"/>
  <c r="F465" i="4"/>
  <c r="F464" i="4"/>
  <c r="F463" i="4"/>
  <c r="E463" i="4"/>
  <c r="D463" i="4"/>
  <c r="F462" i="4"/>
  <c r="F461" i="4"/>
  <c r="E460" i="4"/>
  <c r="D460"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E421" i="4" s="1"/>
  <c r="D422" i="4"/>
  <c r="D421" i="4"/>
  <c r="F421" i="4" s="1"/>
  <c r="E418" i="4"/>
  <c r="F418" i="4" s="1"/>
  <c r="D418" i="4"/>
  <c r="F417" i="4"/>
  <c r="E417" i="4"/>
  <c r="D417" i="4"/>
  <c r="E416" i="4"/>
  <c r="D411" i="1" s="1"/>
  <c r="D416" i="4"/>
  <c r="F411" i="4"/>
  <c r="F410" i="4"/>
  <c r="F409" i="4"/>
  <c r="F406" i="4"/>
  <c r="F405" i="4"/>
  <c r="F404" i="4"/>
  <c r="F403" i="4"/>
  <c r="E402" i="4"/>
  <c r="D397" i="1" s="1"/>
  <c r="D402" i="4"/>
  <c r="F401" i="4"/>
  <c r="E400" i="4"/>
  <c r="D400" i="4"/>
  <c r="F399" i="4"/>
  <c r="F398" i="4"/>
  <c r="F397" i="4"/>
  <c r="E397" i="4"/>
  <c r="D397" i="4"/>
  <c r="D396" i="4"/>
  <c r="F396" i="4" s="1"/>
  <c r="F395" i="4"/>
  <c r="F394" i="4"/>
  <c r="F393" i="4"/>
  <c r="F392" i="4"/>
  <c r="E391" i="4"/>
  <c r="D391" i="4"/>
  <c r="F391" i="4" s="1"/>
  <c r="F390" i="4"/>
  <c r="F389" i="4"/>
  <c r="E388" i="4"/>
  <c r="D383" i="1" s="1"/>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D369" i="4"/>
  <c r="F368" i="4"/>
  <c r="F367" i="4"/>
  <c r="F366" i="4"/>
  <c r="F365" i="4"/>
  <c r="E364" i="4"/>
  <c r="D364" i="4"/>
  <c r="F364" i="4" s="1"/>
  <c r="D363" i="4"/>
  <c r="F362" i="4"/>
  <c r="F361" i="4"/>
  <c r="F360" i="4"/>
  <c r="F359" i="4"/>
  <c r="F358" i="4"/>
  <c r="F357" i="4"/>
  <c r="E356" i="4"/>
  <c r="D356" i="4"/>
  <c r="F355" i="4"/>
  <c r="F354" i="4"/>
  <c r="F353" i="4"/>
  <c r="F352" i="4"/>
  <c r="E352" i="4"/>
  <c r="D352" i="4"/>
  <c r="E351" i="4"/>
  <c r="F349" i="4"/>
  <c r="E348" i="4"/>
  <c r="D343" i="1" s="1"/>
  <c r="D348" i="4"/>
  <c r="F348" i="4" s="1"/>
  <c r="F347" i="4"/>
  <c r="F346" i="4"/>
  <c r="F345" i="4"/>
  <c r="E345" i="4"/>
  <c r="D345" i="4"/>
  <c r="E344" i="4"/>
  <c r="D344" i="4"/>
  <c r="F343" i="4"/>
  <c r="F342" i="4"/>
  <c r="F341" i="4"/>
  <c r="F340" i="4"/>
  <c r="E339" i="4"/>
  <c r="D339" i="4"/>
  <c r="F339" i="4" s="1"/>
  <c r="F338" i="4"/>
  <c r="F337" i="4"/>
  <c r="E336" i="4"/>
  <c r="D336" i="4"/>
  <c r="F336" i="4" s="1"/>
  <c r="F335" i="4"/>
  <c r="F334" i="4"/>
  <c r="F333" i="4"/>
  <c r="F332" i="4"/>
  <c r="E331" i="4"/>
  <c r="D331" i="4"/>
  <c r="F330" i="4"/>
  <c r="F329" i="4"/>
  <c r="F328" i="4"/>
  <c r="F327" i="4"/>
  <c r="F326" i="4"/>
  <c r="E326" i="4"/>
  <c r="D326" i="4"/>
  <c r="F325" i="4"/>
  <c r="F324" i="4"/>
  <c r="F323" i="4"/>
  <c r="F322" i="4"/>
  <c r="F321" i="4"/>
  <c r="F320" i="4"/>
  <c r="F319" i="4"/>
  <c r="F318" i="4"/>
  <c r="F317" i="4"/>
  <c r="E317" i="4"/>
  <c r="D317" i="4"/>
  <c r="F316" i="4"/>
  <c r="F315" i="4"/>
  <c r="F314" i="4"/>
  <c r="F313" i="4"/>
  <c r="E312" i="4"/>
  <c r="E311" i="4" s="1"/>
  <c r="D312" i="4"/>
  <c r="F310" i="4"/>
  <c r="F309" i="4"/>
  <c r="F308" i="4"/>
  <c r="F307" i="4"/>
  <c r="F306" i="4"/>
  <c r="F305" i="4"/>
  <c r="E304" i="4"/>
  <c r="D304" i="4"/>
  <c r="F303" i="4"/>
  <c r="F302" i="4"/>
  <c r="F301" i="4"/>
  <c r="F300" i="4"/>
  <c r="E300" i="4"/>
  <c r="D300" i="4"/>
  <c r="F296" i="4"/>
  <c r="F295" i="4"/>
  <c r="F294" i="4"/>
  <c r="F293" i="4"/>
  <c r="F292" i="4"/>
  <c r="F288" i="4"/>
  <c r="E288" i="4"/>
  <c r="D288" i="4"/>
  <c r="E287" i="4"/>
  <c r="D283" i="1" s="1"/>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E263" i="4" s="1"/>
  <c r="D259" i="1" s="1"/>
  <c r="D268" i="4"/>
  <c r="F267" i="4"/>
  <c r="F266" i="4"/>
  <c r="F265" i="4"/>
  <c r="E264" i="4"/>
  <c r="D264" i="4"/>
  <c r="F262" i="4"/>
  <c r="F261" i="4"/>
  <c r="F260" i="4"/>
  <c r="E259" i="4"/>
  <c r="D255" i="1" s="1"/>
  <c r="H255" i="1" s="1"/>
  <c r="D259" i="4"/>
  <c r="F258" i="4"/>
  <c r="F257" i="4"/>
  <c r="F256" i="4"/>
  <c r="F255" i="4"/>
  <c r="F254" i="4"/>
  <c r="E253" i="4"/>
  <c r="D253" i="4"/>
  <c r="F251" i="4"/>
  <c r="F250" i="4"/>
  <c r="F249" i="4"/>
  <c r="F248" i="4"/>
  <c r="F247" i="4"/>
  <c r="E247" i="4"/>
  <c r="D247" i="4"/>
  <c r="F246" i="4"/>
  <c r="F245" i="4"/>
  <c r="E244" i="4"/>
  <c r="D244" i="4"/>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E224" i="4" s="1"/>
  <c r="D225" i="4"/>
  <c r="F225" i="4" s="1"/>
  <c r="F223" i="4"/>
  <c r="F222" i="4"/>
  <c r="F221" i="4"/>
  <c r="F220" i="4"/>
  <c r="F219" i="4"/>
  <c r="E219" i="4"/>
  <c r="D219" i="4"/>
  <c r="F218" i="4"/>
  <c r="F217" i="4"/>
  <c r="E216" i="4"/>
  <c r="D216" i="4"/>
  <c r="E215" i="4"/>
  <c r="F214" i="4"/>
  <c r="F213" i="4"/>
  <c r="F212" i="4"/>
  <c r="F211" i="4"/>
  <c r="E210" i="4"/>
  <c r="E196" i="4" s="1"/>
  <c r="D192" i="1" s="1"/>
  <c r="D210" i="4"/>
  <c r="F209" i="4"/>
  <c r="F208" i="4"/>
  <c r="F207" i="4"/>
  <c r="F206" i="4"/>
  <c r="F205" i="4"/>
  <c r="F204" i="4"/>
  <c r="F203" i="4"/>
  <c r="E202" i="4"/>
  <c r="D202" i="4"/>
  <c r="F201" i="4"/>
  <c r="F200" i="4"/>
  <c r="F199" i="4"/>
  <c r="F198" i="4"/>
  <c r="F197" i="4"/>
  <c r="E197" i="4"/>
  <c r="D197" i="4"/>
  <c r="F195" i="4"/>
  <c r="F194" i="4"/>
  <c r="F193" i="4"/>
  <c r="F192" i="4"/>
  <c r="F191" i="4"/>
  <c r="F190" i="4"/>
  <c r="F189" i="4"/>
  <c r="E188" i="4"/>
  <c r="D188" i="4"/>
  <c r="F188" i="4" s="1"/>
  <c r="F187" i="4"/>
  <c r="F186" i="4"/>
  <c r="F185" i="4"/>
  <c r="F184" i="4"/>
  <c r="F183" i="4"/>
  <c r="F182" i="4"/>
  <c r="F181" i="4"/>
  <c r="F180" i="4"/>
  <c r="F179" i="4"/>
  <c r="F178" i="4"/>
  <c r="E177" i="4"/>
  <c r="D173" i="1" s="1"/>
  <c r="D177" i="4"/>
  <c r="D163" i="4" s="1"/>
  <c r="C159" i="1" s="1"/>
  <c r="F176" i="4"/>
  <c r="F175" i="4"/>
  <c r="F174" i="4"/>
  <c r="F173" i="4"/>
  <c r="F172" i="4"/>
  <c r="F171" i="4"/>
  <c r="F170" i="4"/>
  <c r="F169" i="4"/>
  <c r="E169" i="4"/>
  <c r="D169" i="4"/>
  <c r="F168" i="4"/>
  <c r="F167" i="4"/>
  <c r="F166" i="4"/>
  <c r="F165" i="4"/>
  <c r="E164" i="4"/>
  <c r="D164" i="4"/>
  <c r="F162" i="4"/>
  <c r="F161" i="4"/>
  <c r="F160" i="4"/>
  <c r="E159" i="4"/>
  <c r="D155" i="1" s="1"/>
  <c r="D159" i="4"/>
  <c r="F158" i="4"/>
  <c r="F157" i="4"/>
  <c r="F156" i="4"/>
  <c r="F155" i="4"/>
  <c r="F154" i="4"/>
  <c r="F153" i="4"/>
  <c r="E153" i="4"/>
  <c r="D153" i="4"/>
  <c r="D152" i="4"/>
  <c r="F150" i="4"/>
  <c r="F149" i="4"/>
  <c r="F148" i="4"/>
  <c r="F147" i="4"/>
  <c r="F146" i="4"/>
  <c r="F145" i="4"/>
  <c r="F144" i="4"/>
  <c r="F143" i="4"/>
  <c r="F142" i="4"/>
  <c r="F141" i="4"/>
  <c r="F140" i="4"/>
  <c r="E140" i="4"/>
  <c r="D140" i="4"/>
  <c r="D139" i="4"/>
  <c r="F139" i="4" s="1"/>
  <c r="F138" i="4"/>
  <c r="F137" i="4"/>
  <c r="F136" i="4"/>
  <c r="F135" i="4"/>
  <c r="E134" i="4"/>
  <c r="E133" i="4" s="1"/>
  <c r="D129" i="1" s="1"/>
  <c r="D134" i="4"/>
  <c r="F132" i="4"/>
  <c r="F131" i="4"/>
  <c r="F130" i="4"/>
  <c r="F129" i="4"/>
  <c r="F128" i="4"/>
  <c r="E128" i="4"/>
  <c r="D128" i="4"/>
  <c r="F127" i="4"/>
  <c r="F126" i="4"/>
  <c r="E125" i="4"/>
  <c r="D121" i="1" s="1"/>
  <c r="G121" i="1" s="1"/>
  <c r="D125" i="4"/>
  <c r="D124" i="4"/>
  <c r="F123" i="4"/>
  <c r="F122" i="4"/>
  <c r="F121" i="4"/>
  <c r="E120" i="4"/>
  <c r="D120" i="4"/>
  <c r="F120" i="4" s="1"/>
  <c r="F119" i="4"/>
  <c r="F118" i="4"/>
  <c r="F117" i="4"/>
  <c r="F116" i="4"/>
  <c r="F115" i="4"/>
  <c r="F114" i="4"/>
  <c r="F113" i="4"/>
  <c r="E112" i="4"/>
  <c r="D112" i="4"/>
  <c r="F111" i="4"/>
  <c r="F110" i="4"/>
  <c r="F109" i="4"/>
  <c r="F108" i="4"/>
  <c r="E107" i="4"/>
  <c r="D103" i="1" s="1"/>
  <c r="D107" i="4"/>
  <c r="F107" i="4" s="1"/>
  <c r="D106" i="4"/>
  <c r="F105" i="4"/>
  <c r="F104" i="4"/>
  <c r="F103" i="4"/>
  <c r="F102" i="4"/>
  <c r="F101" i="4"/>
  <c r="F100" i="4"/>
  <c r="F99" i="4"/>
  <c r="F98" i="4"/>
  <c r="E98" i="4"/>
  <c r="D94" i="1" s="1"/>
  <c r="D98" i="4"/>
  <c r="F97" i="4"/>
  <c r="F96" i="4"/>
  <c r="F95" i="4"/>
  <c r="F94" i="4"/>
  <c r="F93" i="4"/>
  <c r="F92" i="4"/>
  <c r="F91" i="4"/>
  <c r="E91" i="4"/>
  <c r="D91" i="4"/>
  <c r="F90" i="4"/>
  <c r="F89" i="4"/>
  <c r="F88" i="4"/>
  <c r="F87" i="4"/>
  <c r="F86" i="4"/>
  <c r="F85" i="4"/>
  <c r="F84" i="4"/>
  <c r="E83" i="4"/>
  <c r="D83" i="4"/>
  <c r="F81" i="4"/>
  <c r="F80" i="4"/>
  <c r="F79" i="4"/>
  <c r="F78" i="4"/>
  <c r="F77" i="4"/>
  <c r="E77" i="4"/>
  <c r="D77" i="4"/>
  <c r="F76" i="4"/>
  <c r="F75" i="4"/>
  <c r="E74" i="4"/>
  <c r="D74" i="4"/>
  <c r="F73" i="4"/>
  <c r="F72" i="4"/>
  <c r="E71" i="4"/>
  <c r="D71" i="4"/>
  <c r="F70" i="4"/>
  <c r="F69" i="4"/>
  <c r="E68" i="4"/>
  <c r="D68" i="4"/>
  <c r="F67" i="4"/>
  <c r="F66" i="4"/>
  <c r="F65" i="4"/>
  <c r="E65" i="4"/>
  <c r="D65" i="4"/>
  <c r="F64" i="4"/>
  <c r="F63" i="4"/>
  <c r="E62" i="4"/>
  <c r="D62" i="4"/>
  <c r="F62" i="4" s="1"/>
  <c r="F61" i="4"/>
  <c r="F60" i="4"/>
  <c r="E59" i="4"/>
  <c r="D59" i="4"/>
  <c r="F59" i="4" s="1"/>
  <c r="F58" i="4"/>
  <c r="F57" i="4"/>
  <c r="F56" i="4"/>
  <c r="F55" i="4"/>
  <c r="E54" i="4"/>
  <c r="D54" i="4"/>
  <c r="F53" i="4"/>
  <c r="F52" i="4"/>
  <c r="E51" i="4"/>
  <c r="D51" i="4"/>
  <c r="F49" i="4"/>
  <c r="F48" i="4"/>
  <c r="F47" i="4"/>
  <c r="F46" i="4"/>
  <c r="F45" i="4"/>
  <c r="E45" i="4"/>
  <c r="D45" i="4"/>
  <c r="F44" i="4"/>
  <c r="E44" i="4"/>
  <c r="D44" i="4"/>
  <c r="F43" i="4"/>
  <c r="F42" i="4"/>
  <c r="F41" i="4"/>
  <c r="E40" i="4"/>
  <c r="D40" i="4"/>
  <c r="F39" i="4"/>
  <c r="F38" i="4"/>
  <c r="E37" i="4"/>
  <c r="D37" i="4"/>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D8" i="4"/>
  <c r="G36" i="3"/>
  <c r="B36" i="3"/>
  <c r="G35" i="3"/>
  <c r="B35" i="3"/>
  <c r="G34" i="3"/>
  <c r="B34" i="3"/>
  <c r="I33" i="3"/>
  <c r="G33" i="3"/>
  <c r="B33" i="3"/>
  <c r="I32" i="3"/>
  <c r="H32" i="3"/>
  <c r="G32" i="3"/>
  <c r="B32" i="3"/>
  <c r="I31" i="3"/>
  <c r="G31" i="3"/>
  <c r="B31" i="3"/>
  <c r="I30" i="3"/>
  <c r="H30" i="3"/>
  <c r="G30" i="3"/>
  <c r="B30" i="3"/>
  <c r="I29" i="3"/>
  <c r="G29" i="3"/>
  <c r="B29" i="3"/>
  <c r="G28" i="3"/>
  <c r="B28"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H1580" i="1"/>
  <c r="G1580" i="1"/>
  <c r="C1580" i="1"/>
  <c r="C1579" i="1"/>
  <c r="H1579" i="1" s="1"/>
  <c r="C1578" i="1"/>
  <c r="C1577" i="1"/>
  <c r="G1577" i="1" s="1"/>
  <c r="G1575" i="1"/>
  <c r="C1575" i="1"/>
  <c r="H1575" i="1" s="1"/>
  <c r="C1574" i="1"/>
  <c r="H1573" i="1"/>
  <c r="C1573" i="1"/>
  <c r="G1573" i="1" s="1"/>
  <c r="H1572" i="1"/>
  <c r="G1572" i="1"/>
  <c r="C1572" i="1"/>
  <c r="C1571" i="1"/>
  <c r="H1571" i="1" s="1"/>
  <c r="C1570" i="1"/>
  <c r="H1569" i="1"/>
  <c r="C1569" i="1"/>
  <c r="G1569" i="1" s="1"/>
  <c r="H1568" i="1"/>
  <c r="G1568" i="1"/>
  <c r="C1568" i="1"/>
  <c r="C1567" i="1"/>
  <c r="H1567" i="1" s="1"/>
  <c r="C1566" i="1"/>
  <c r="H1565" i="1"/>
  <c r="C1565" i="1"/>
  <c r="G1565" i="1" s="1"/>
  <c r="H1564" i="1"/>
  <c r="G1564" i="1"/>
  <c r="C1564" i="1"/>
  <c r="C1563" i="1"/>
  <c r="H1563" i="1" s="1"/>
  <c r="C1562" i="1"/>
  <c r="H1561" i="1"/>
  <c r="C1561" i="1"/>
  <c r="G1561" i="1" s="1"/>
  <c r="H1560" i="1"/>
  <c r="G1560" i="1"/>
  <c r="C1560" i="1"/>
  <c r="C1559" i="1"/>
  <c r="H1559" i="1" s="1"/>
  <c r="C1558" i="1"/>
  <c r="H1557" i="1"/>
  <c r="C1557" i="1"/>
  <c r="G1557" i="1" s="1"/>
  <c r="H1556" i="1"/>
  <c r="G1556" i="1"/>
  <c r="C1556" i="1"/>
  <c r="C1554" i="1"/>
  <c r="H1553" i="1"/>
  <c r="C1553" i="1"/>
  <c r="G1553" i="1" s="1"/>
  <c r="H1552" i="1"/>
  <c r="G1552" i="1"/>
  <c r="C1552" i="1"/>
  <c r="C1551" i="1"/>
  <c r="H1551" i="1" s="1"/>
  <c r="C1550" i="1"/>
  <c r="H1549" i="1"/>
  <c r="C1549" i="1"/>
  <c r="G1549" i="1" s="1"/>
  <c r="H1548" i="1"/>
  <c r="G1548" i="1"/>
  <c r="C1548" i="1"/>
  <c r="C1547" i="1"/>
  <c r="H1547" i="1" s="1"/>
  <c r="C1546" i="1"/>
  <c r="H1545" i="1"/>
  <c r="C1545" i="1"/>
  <c r="G1545" i="1" s="1"/>
  <c r="H1544" i="1"/>
  <c r="G1544" i="1"/>
  <c r="C1544" i="1"/>
  <c r="C1543" i="1"/>
  <c r="H1543" i="1" s="1"/>
  <c r="C1542" i="1"/>
  <c r="H1541" i="1"/>
  <c r="C1541" i="1"/>
  <c r="G1541" i="1" s="1"/>
  <c r="H1540" i="1"/>
  <c r="G1540" i="1"/>
  <c r="C1540" i="1"/>
  <c r="C1539" i="1"/>
  <c r="H1539" i="1" s="1"/>
  <c r="C1538" i="1"/>
  <c r="H1537" i="1"/>
  <c r="C1537" i="1"/>
  <c r="G1537" i="1" s="1"/>
  <c r="H1536" i="1"/>
  <c r="G1536" i="1"/>
  <c r="C1536" i="1"/>
  <c r="C1534" i="1"/>
  <c r="H1533" i="1"/>
  <c r="C1533" i="1"/>
  <c r="G1533" i="1" s="1"/>
  <c r="H1532" i="1"/>
  <c r="G1532" i="1"/>
  <c r="C1532" i="1"/>
  <c r="C1531" i="1"/>
  <c r="H1531" i="1" s="1"/>
  <c r="C1530" i="1"/>
  <c r="H1529" i="1"/>
  <c r="C1529" i="1"/>
  <c r="G1529" i="1" s="1"/>
  <c r="H1528" i="1"/>
  <c r="G1528" i="1"/>
  <c r="C1528" i="1"/>
  <c r="C1527" i="1"/>
  <c r="H1527" i="1" s="1"/>
  <c r="C1526" i="1"/>
  <c r="H1525" i="1"/>
  <c r="C1525" i="1"/>
  <c r="G1525" i="1" s="1"/>
  <c r="G1523" i="1"/>
  <c r="C1523" i="1"/>
  <c r="H1523" i="1" s="1"/>
  <c r="C1522" i="1"/>
  <c r="H1521" i="1"/>
  <c r="C1521" i="1"/>
  <c r="G1521" i="1" s="1"/>
  <c r="H1520" i="1"/>
  <c r="G1520" i="1"/>
  <c r="C1520" i="1"/>
  <c r="G1519" i="1"/>
  <c r="C1519" i="1"/>
  <c r="H1519" i="1" s="1"/>
  <c r="H1516" i="1"/>
  <c r="G1516" i="1"/>
  <c r="C1516" i="1"/>
  <c r="C1515" i="1"/>
  <c r="C1514" i="1"/>
  <c r="H1513" i="1"/>
  <c r="C1513" i="1"/>
  <c r="G1513" i="1" s="1"/>
  <c r="H1512" i="1"/>
  <c r="G1512" i="1"/>
  <c r="C1512" i="1"/>
  <c r="C1511" i="1"/>
  <c r="C1510" i="1"/>
  <c r="C1509" i="1"/>
  <c r="G1509" i="1" s="1"/>
  <c r="H1508" i="1"/>
  <c r="C1508" i="1"/>
  <c r="G1508" i="1" s="1"/>
  <c r="C1507" i="1"/>
  <c r="C1506" i="1"/>
  <c r="C1505" i="1"/>
  <c r="G1505" i="1" s="1"/>
  <c r="H1504" i="1"/>
  <c r="G1504" i="1"/>
  <c r="C1504" i="1"/>
  <c r="C1503" i="1"/>
  <c r="C1502" i="1"/>
  <c r="H1500" i="1"/>
  <c r="G1500" i="1"/>
  <c r="C1500" i="1"/>
  <c r="C1498" i="1"/>
  <c r="H1497" i="1"/>
  <c r="C1497" i="1"/>
  <c r="G1497" i="1" s="1"/>
  <c r="H1496" i="1"/>
  <c r="G1496" i="1"/>
  <c r="C1496" i="1"/>
  <c r="C1495" i="1"/>
  <c r="C1494" i="1"/>
  <c r="H1493" i="1"/>
  <c r="C1493" i="1"/>
  <c r="G1493" i="1" s="1"/>
  <c r="C1492" i="1"/>
  <c r="H1492" i="1" s="1"/>
  <c r="C1491" i="1"/>
  <c r="C1490" i="1"/>
  <c r="C1489" i="1"/>
  <c r="G1489" i="1" s="1"/>
  <c r="H1488" i="1"/>
  <c r="C1488" i="1"/>
  <c r="G1488" i="1" s="1"/>
  <c r="C1487" i="1"/>
  <c r="C1486" i="1"/>
  <c r="C1485" i="1"/>
  <c r="G1485" i="1" s="1"/>
  <c r="H1484" i="1"/>
  <c r="G1484" i="1"/>
  <c r="C1484" i="1"/>
  <c r="C1483" i="1"/>
  <c r="C1482" i="1"/>
  <c r="H1480" i="1"/>
  <c r="G1480" i="1"/>
  <c r="C1480" i="1"/>
  <c r="H1479" i="1"/>
  <c r="D1479" i="1"/>
  <c r="C1479" i="1"/>
  <c r="G1479" i="1" s="1"/>
  <c r="D1478" i="1"/>
  <c r="C1478" i="1"/>
  <c r="H1477" i="1"/>
  <c r="D1477" i="1"/>
  <c r="C1477" i="1"/>
  <c r="G1477" i="1" s="1"/>
  <c r="I1477" i="1" s="1"/>
  <c r="J1476" i="1"/>
  <c r="D1476" i="1"/>
  <c r="C1476" i="1"/>
  <c r="D1475" i="1"/>
  <c r="C1475" i="1"/>
  <c r="H1474" i="1"/>
  <c r="D1474" i="1"/>
  <c r="C1474" i="1"/>
  <c r="G1474" i="1" s="1"/>
  <c r="I1474" i="1" s="1"/>
  <c r="J1473" i="1"/>
  <c r="D1473" i="1"/>
  <c r="C1473" i="1"/>
  <c r="H1472" i="1"/>
  <c r="D1472" i="1"/>
  <c r="C1472" i="1"/>
  <c r="G1472" i="1" s="1"/>
  <c r="D1471" i="1"/>
  <c r="C1471" i="1"/>
  <c r="D1470" i="1"/>
  <c r="D1469" i="1"/>
  <c r="H1468" i="1"/>
  <c r="D1468" i="1"/>
  <c r="C1468" i="1"/>
  <c r="G1468" i="1" s="1"/>
  <c r="D1467" i="1"/>
  <c r="C1467" i="1"/>
  <c r="H1466" i="1"/>
  <c r="D1466" i="1"/>
  <c r="C1466" i="1"/>
  <c r="G1466" i="1" s="1"/>
  <c r="I1466" i="1" s="1"/>
  <c r="J1465" i="1"/>
  <c r="D1465" i="1"/>
  <c r="G1465" i="1" s="1"/>
  <c r="C1465" i="1"/>
  <c r="H1464" i="1"/>
  <c r="D1464" i="1"/>
  <c r="C1464" i="1"/>
  <c r="G1464" i="1" s="1"/>
  <c r="D1463" i="1"/>
  <c r="G1463" i="1" s="1"/>
  <c r="C1463" i="1"/>
  <c r="H1462" i="1"/>
  <c r="D1462" i="1"/>
  <c r="C1462" i="1"/>
  <c r="G1462" i="1" s="1"/>
  <c r="I1462" i="1" s="1"/>
  <c r="H1461" i="1"/>
  <c r="D1461" i="1"/>
  <c r="C1461" i="1"/>
  <c r="G1461" i="1" s="1"/>
  <c r="J1460" i="1"/>
  <c r="D1460" i="1"/>
  <c r="G1460" i="1" s="1"/>
  <c r="C1460" i="1"/>
  <c r="H1459" i="1"/>
  <c r="D1459" i="1"/>
  <c r="C1459" i="1"/>
  <c r="G1459" i="1" s="1"/>
  <c r="I1459" i="1" s="1"/>
  <c r="J1458" i="1"/>
  <c r="D1458" i="1"/>
  <c r="G1458" i="1" s="1"/>
  <c r="C1458" i="1"/>
  <c r="H1458" i="1" s="1"/>
  <c r="H1457" i="1"/>
  <c r="D1457" i="1"/>
  <c r="C1457" i="1"/>
  <c r="G1457" i="1" s="1"/>
  <c r="D1456" i="1"/>
  <c r="C1456" i="1"/>
  <c r="J1456" i="1" s="1"/>
  <c r="H1455" i="1"/>
  <c r="D1455" i="1"/>
  <c r="C1455" i="1"/>
  <c r="G1455" i="1" s="1"/>
  <c r="I1455" i="1" s="1"/>
  <c r="H1454" i="1"/>
  <c r="D1454" i="1"/>
  <c r="C1454" i="1"/>
  <c r="G1454" i="1" s="1"/>
  <c r="D1453" i="1"/>
  <c r="J1452" i="1"/>
  <c r="D1452" i="1"/>
  <c r="G1452" i="1" s="1"/>
  <c r="C1452" i="1"/>
  <c r="H1451" i="1"/>
  <c r="D1451" i="1"/>
  <c r="C1451" i="1"/>
  <c r="G1451" i="1" s="1"/>
  <c r="I1451" i="1" s="1"/>
  <c r="J1450" i="1"/>
  <c r="D1450" i="1"/>
  <c r="C1450" i="1"/>
  <c r="H1449" i="1"/>
  <c r="D1449" i="1"/>
  <c r="C1449" i="1"/>
  <c r="G1449" i="1" s="1"/>
  <c r="J1448" i="1"/>
  <c r="D1448" i="1"/>
  <c r="C1448" i="1"/>
  <c r="H1447" i="1"/>
  <c r="D1447" i="1"/>
  <c r="C1447" i="1"/>
  <c r="G1447" i="1" s="1"/>
  <c r="I1447" i="1" s="1"/>
  <c r="J1446" i="1"/>
  <c r="D1446" i="1"/>
  <c r="G1446" i="1" s="1"/>
  <c r="C1446" i="1"/>
  <c r="H1446" i="1" s="1"/>
  <c r="H1445" i="1"/>
  <c r="G1445" i="1"/>
  <c r="D1445" i="1"/>
  <c r="C1445" i="1"/>
  <c r="J1445" i="1" s="1"/>
  <c r="D1444" i="1"/>
  <c r="C1444" i="1"/>
  <c r="H1443" i="1"/>
  <c r="G1443" i="1"/>
  <c r="I1443" i="1" s="1"/>
  <c r="D1443" i="1"/>
  <c r="C1443" i="1"/>
  <c r="J1443" i="1" s="1"/>
  <c r="D1442" i="1"/>
  <c r="C1442" i="1"/>
  <c r="H1441" i="1"/>
  <c r="G1441" i="1"/>
  <c r="I1441" i="1" s="1"/>
  <c r="D1441" i="1"/>
  <c r="C1441" i="1"/>
  <c r="J1441" i="1" s="1"/>
  <c r="D1440" i="1"/>
  <c r="C1440" i="1"/>
  <c r="H1439" i="1"/>
  <c r="G1439" i="1"/>
  <c r="I1439" i="1" s="1"/>
  <c r="D1439" i="1"/>
  <c r="C1439" i="1"/>
  <c r="J1439" i="1" s="1"/>
  <c r="H1438" i="1"/>
  <c r="G1438" i="1"/>
  <c r="D1438" i="1"/>
  <c r="C1438" i="1"/>
  <c r="H1437" i="1"/>
  <c r="G1437" i="1"/>
  <c r="D1437" i="1"/>
  <c r="C1437" i="1"/>
  <c r="D1436" i="1"/>
  <c r="C1436" i="1"/>
  <c r="H1436" i="1" s="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D1423" i="1"/>
  <c r="H1422" i="1"/>
  <c r="G1422" i="1"/>
  <c r="D1422" i="1"/>
  <c r="C1422" i="1"/>
  <c r="H1421" i="1"/>
  <c r="G1421" i="1"/>
  <c r="D1421" i="1"/>
  <c r="C1421" i="1"/>
  <c r="D1420" i="1"/>
  <c r="G1420" i="1" s="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D1411" i="1"/>
  <c r="G1411" i="1" s="1"/>
  <c r="C1411" i="1"/>
  <c r="H1410" i="1"/>
  <c r="G1410" i="1"/>
  <c r="D1410" i="1"/>
  <c r="C1410" i="1"/>
  <c r="C1409"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H1383" i="1"/>
  <c r="G1383" i="1"/>
  <c r="D1383" i="1"/>
  <c r="C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D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D1304" i="1"/>
  <c r="H1303" i="1"/>
  <c r="G1303" i="1"/>
  <c r="D1303" i="1"/>
  <c r="C1303" i="1"/>
  <c r="H1302" i="1"/>
  <c r="G1302" i="1"/>
  <c r="D1302" i="1"/>
  <c r="C1302" i="1"/>
  <c r="H1301" i="1"/>
  <c r="G1301" i="1"/>
  <c r="D1301" i="1"/>
  <c r="C1301" i="1"/>
  <c r="H1300" i="1"/>
  <c r="G1300" i="1"/>
  <c r="D1300" i="1"/>
  <c r="C1300" i="1"/>
  <c r="D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D1278" i="1"/>
  <c r="H1278" i="1" s="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D1266" i="1"/>
  <c r="H1266" i="1" s="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D1244" i="1"/>
  <c r="H1244" i="1" s="1"/>
  <c r="C1244" i="1"/>
  <c r="H1243" i="1"/>
  <c r="G1243" i="1"/>
  <c r="D1243" i="1"/>
  <c r="C1243" i="1"/>
  <c r="H1242" i="1"/>
  <c r="G1242" i="1"/>
  <c r="D1242" i="1"/>
  <c r="C1242" i="1"/>
  <c r="D1241" i="1"/>
  <c r="H1241" i="1" s="1"/>
  <c r="C1241" i="1"/>
  <c r="D1240" i="1"/>
  <c r="C1240" i="1"/>
  <c r="H1240" i="1" s="1"/>
  <c r="H1239" i="1"/>
  <c r="G1239" i="1"/>
  <c r="D1239" i="1"/>
  <c r="C1239" i="1"/>
  <c r="H1238" i="1"/>
  <c r="G1238" i="1"/>
  <c r="D1238" i="1"/>
  <c r="C1238" i="1"/>
  <c r="D1237" i="1"/>
  <c r="H1237" i="1" s="1"/>
  <c r="C1237" i="1"/>
  <c r="D1236" i="1"/>
  <c r="H1236" i="1" s="1"/>
  <c r="C1236" i="1"/>
  <c r="C1235" i="1"/>
  <c r="H1234" i="1"/>
  <c r="G1234" i="1"/>
  <c r="D1234" i="1"/>
  <c r="C1234" i="1"/>
  <c r="H1233" i="1"/>
  <c r="G1233" i="1"/>
  <c r="D1233" i="1"/>
  <c r="C1233" i="1"/>
  <c r="H1232" i="1"/>
  <c r="D1232" i="1"/>
  <c r="G1232" i="1" s="1"/>
  <c r="C1232" i="1"/>
  <c r="H1231" i="1"/>
  <c r="G1231" i="1"/>
  <c r="D1231" i="1"/>
  <c r="C1231" i="1"/>
  <c r="H1230" i="1"/>
  <c r="G1230" i="1"/>
  <c r="D1230" i="1"/>
  <c r="C1230" i="1"/>
  <c r="H1229" i="1"/>
  <c r="G1229" i="1"/>
  <c r="D1229" i="1"/>
  <c r="C1229" i="1"/>
  <c r="H1228" i="1"/>
  <c r="G1228" i="1"/>
  <c r="D1228" i="1"/>
  <c r="C1228" i="1"/>
  <c r="H1227" i="1"/>
  <c r="G1227" i="1"/>
  <c r="D1227" i="1"/>
  <c r="C1227" i="1"/>
  <c r="D1226" i="1"/>
  <c r="H1226" i="1" s="1"/>
  <c r="C1226" i="1"/>
  <c r="H1225" i="1"/>
  <c r="G1225" i="1"/>
  <c r="D1225" i="1"/>
  <c r="C1225" i="1"/>
  <c r="D1224" i="1"/>
  <c r="G1224" i="1" s="1"/>
  <c r="C1224" i="1"/>
  <c r="C1223" i="1"/>
  <c r="C1222" i="1"/>
  <c r="H1221" i="1"/>
  <c r="D1221" i="1"/>
  <c r="G1221" i="1" s="1"/>
  <c r="C1221" i="1"/>
  <c r="H1220" i="1"/>
  <c r="G1220" i="1"/>
  <c r="D1220" i="1"/>
  <c r="C1220" i="1"/>
  <c r="C1219" i="1"/>
  <c r="H1218" i="1"/>
  <c r="G1218" i="1"/>
  <c r="D1218" i="1"/>
  <c r="C1218" i="1"/>
  <c r="H1217" i="1"/>
  <c r="D1217" i="1"/>
  <c r="G1217" i="1" s="1"/>
  <c r="C1217" i="1"/>
  <c r="H1216" i="1"/>
  <c r="G1216" i="1"/>
  <c r="D1216" i="1"/>
  <c r="C1216" i="1"/>
  <c r="C1215" i="1"/>
  <c r="C1214"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C1157" i="1"/>
  <c r="H1156" i="1"/>
  <c r="D1156" i="1"/>
  <c r="G1156" i="1" s="1"/>
  <c r="C1156" i="1"/>
  <c r="H1155" i="1"/>
  <c r="G1155" i="1"/>
  <c r="D1155" i="1"/>
  <c r="C1155" i="1"/>
  <c r="C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D1138" i="1"/>
  <c r="G1138" i="1" s="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4" i="1"/>
  <c r="G1124" i="1"/>
  <c r="D1124"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D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D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D1033" i="1"/>
  <c r="H1033" i="1" s="1"/>
  <c r="C1033" i="1"/>
  <c r="D1032" i="1"/>
  <c r="H1032" i="1" s="1"/>
  <c r="C1032" i="1"/>
  <c r="H1031" i="1"/>
  <c r="G1031" i="1"/>
  <c r="D1031" i="1"/>
  <c r="C1031" i="1"/>
  <c r="D1030" i="1"/>
  <c r="H1030" i="1" s="1"/>
  <c r="C1030" i="1"/>
  <c r="H1029" i="1"/>
  <c r="G1029" i="1"/>
  <c r="D1029" i="1"/>
  <c r="C1029" i="1"/>
  <c r="H1028" i="1"/>
  <c r="G1028" i="1"/>
  <c r="D1028" i="1"/>
  <c r="C1028" i="1"/>
  <c r="H1027" i="1"/>
  <c r="G1027" i="1"/>
  <c r="D1027" i="1"/>
  <c r="C1027" i="1"/>
  <c r="H1026" i="1"/>
  <c r="G1026" i="1"/>
  <c r="D1026" i="1"/>
  <c r="C1026" i="1"/>
  <c r="H1025" i="1"/>
  <c r="G1025" i="1"/>
  <c r="D1025" i="1"/>
  <c r="C1025" i="1"/>
  <c r="D1024" i="1"/>
  <c r="H1024" i="1" s="1"/>
  <c r="C1024" i="1"/>
  <c r="C1023" i="1"/>
  <c r="H1022" i="1"/>
  <c r="G1022" i="1"/>
  <c r="D1022" i="1"/>
  <c r="C1022" i="1"/>
  <c r="H1021" i="1"/>
  <c r="G1021" i="1"/>
  <c r="D1021" i="1"/>
  <c r="C1021" i="1"/>
  <c r="H1020" i="1"/>
  <c r="G1020" i="1"/>
  <c r="D1020" i="1"/>
  <c r="C1020" i="1"/>
  <c r="H1019" i="1"/>
  <c r="G1019" i="1"/>
  <c r="D1019" i="1"/>
  <c r="C1019" i="1"/>
  <c r="D1018" i="1"/>
  <c r="H1018" i="1" s="1"/>
  <c r="C1018" i="1"/>
  <c r="H1017" i="1"/>
  <c r="G1017" i="1"/>
  <c r="D1017" i="1"/>
  <c r="C1017" i="1"/>
  <c r="H1016" i="1"/>
  <c r="G1016" i="1"/>
  <c r="D1016" i="1"/>
  <c r="C1016" i="1"/>
  <c r="H1015" i="1"/>
  <c r="G1015" i="1"/>
  <c r="D1015" i="1"/>
  <c r="C1015" i="1"/>
  <c r="D1014" i="1"/>
  <c r="H1014" i="1" s="1"/>
  <c r="C1014" i="1"/>
  <c r="D1013" i="1"/>
  <c r="H1013" i="1" s="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D1006" i="1"/>
  <c r="H1006" i="1" s="1"/>
  <c r="C1006" i="1"/>
  <c r="D1005" i="1"/>
  <c r="G1005" i="1" s="1"/>
  <c r="C1005" i="1"/>
  <c r="D1004" i="1"/>
  <c r="H1004" i="1" s="1"/>
  <c r="C1004" i="1"/>
  <c r="D1003" i="1"/>
  <c r="G1003" i="1" s="1"/>
  <c r="C1003" i="1"/>
  <c r="D1002" i="1"/>
  <c r="H1002" i="1" s="1"/>
  <c r="C1002" i="1"/>
  <c r="D1001" i="1"/>
  <c r="G1001" i="1" s="1"/>
  <c r="C1001" i="1"/>
  <c r="D1000" i="1"/>
  <c r="H1000" i="1" s="1"/>
  <c r="C1000" i="1"/>
  <c r="D999" i="1"/>
  <c r="G999" i="1" s="1"/>
  <c r="C999" i="1"/>
  <c r="D998" i="1"/>
  <c r="H998" i="1" s="1"/>
  <c r="C998" i="1"/>
  <c r="D997" i="1"/>
  <c r="G997" i="1" s="1"/>
  <c r="C997" i="1"/>
  <c r="D996" i="1"/>
  <c r="G996" i="1" s="1"/>
  <c r="C996" i="1"/>
  <c r="D995" i="1"/>
  <c r="H995" i="1" s="1"/>
  <c r="C995" i="1"/>
  <c r="D994" i="1"/>
  <c r="H994" i="1" s="1"/>
  <c r="C994" i="1"/>
  <c r="D993" i="1"/>
  <c r="H993" i="1" s="1"/>
  <c r="C993" i="1"/>
  <c r="D992" i="1"/>
  <c r="H992" i="1" s="1"/>
  <c r="C992" i="1"/>
  <c r="D991" i="1"/>
  <c r="G991" i="1" s="1"/>
  <c r="C991" i="1"/>
  <c r="C990" i="1"/>
  <c r="H989" i="1"/>
  <c r="G989" i="1"/>
  <c r="D989" i="1"/>
  <c r="C989" i="1"/>
  <c r="H988" i="1"/>
  <c r="G988" i="1"/>
  <c r="D988" i="1"/>
  <c r="C988" i="1"/>
  <c r="H987" i="1"/>
  <c r="G987" i="1"/>
  <c r="D987" i="1"/>
  <c r="C987"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G674" i="1"/>
  <c r="D674" i="1"/>
  <c r="H674" i="1" s="1"/>
  <c r="C674" i="1"/>
  <c r="H673" i="1"/>
  <c r="G673" i="1"/>
  <c r="D673" i="1"/>
  <c r="C673" i="1"/>
  <c r="H672" i="1"/>
  <c r="G672" i="1"/>
  <c r="D672" i="1"/>
  <c r="C672" i="1"/>
  <c r="D671" i="1"/>
  <c r="H671" i="1" s="1"/>
  <c r="C671" i="1"/>
  <c r="D670" i="1"/>
  <c r="H670" i="1" s="1"/>
  <c r="C670" i="1"/>
  <c r="D669" i="1"/>
  <c r="H669" i="1" s="1"/>
  <c r="C669" i="1"/>
  <c r="D668" i="1"/>
  <c r="H668" i="1" s="1"/>
  <c r="C668" i="1"/>
  <c r="D667" i="1"/>
  <c r="H667" i="1" s="1"/>
  <c r="C667" i="1"/>
  <c r="H666" i="1"/>
  <c r="G666" i="1"/>
  <c r="D666" i="1"/>
  <c r="C666" i="1"/>
  <c r="H665" i="1"/>
  <c r="G665" i="1"/>
  <c r="D665" i="1"/>
  <c r="C665" i="1"/>
  <c r="H664" i="1"/>
  <c r="D664" i="1"/>
  <c r="G664" i="1" s="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G649" i="1"/>
  <c r="D649" i="1"/>
  <c r="H649" i="1" s="1"/>
  <c r="C649" i="1"/>
  <c r="H648" i="1"/>
  <c r="G648" i="1"/>
  <c r="D648" i="1"/>
  <c r="C648" i="1"/>
  <c r="D647" i="1"/>
  <c r="H647" i="1" s="1"/>
  <c r="C647" i="1"/>
  <c r="H646" i="1"/>
  <c r="G646" i="1"/>
  <c r="D646" i="1"/>
  <c r="C646" i="1"/>
  <c r="C645" i="1"/>
  <c r="H644" i="1"/>
  <c r="G644" i="1"/>
  <c r="D644" i="1"/>
  <c r="C644" i="1"/>
  <c r="H643" i="1"/>
  <c r="G643" i="1"/>
  <c r="D643" i="1"/>
  <c r="C643" i="1"/>
  <c r="H642" i="1"/>
  <c r="G642" i="1"/>
  <c r="D642" i="1"/>
  <c r="C642" i="1"/>
  <c r="H641" i="1"/>
  <c r="D641" i="1"/>
  <c r="G641" i="1" s="1"/>
  <c r="C641" i="1"/>
  <c r="D632" i="1"/>
  <c r="H632" i="1" s="1"/>
  <c r="C632" i="1"/>
  <c r="H631" i="1"/>
  <c r="D631" i="1"/>
  <c r="G631" i="1" s="1"/>
  <c r="C631" i="1"/>
  <c r="D628" i="1"/>
  <c r="H628" i="1" s="1"/>
  <c r="C628" i="1"/>
  <c r="H627" i="1"/>
  <c r="G627" i="1"/>
  <c r="D627" i="1"/>
  <c r="C627" i="1"/>
  <c r="D626" i="1"/>
  <c r="H625" i="1"/>
  <c r="G625" i="1"/>
  <c r="D625" i="1"/>
  <c r="C625" i="1"/>
  <c r="H624" i="1"/>
  <c r="G624" i="1"/>
  <c r="D624" i="1"/>
  <c r="C624" i="1"/>
  <c r="H623" i="1"/>
  <c r="G623" i="1"/>
  <c r="D623" i="1"/>
  <c r="C623" i="1"/>
  <c r="H622" i="1"/>
  <c r="G622" i="1"/>
  <c r="D622" i="1"/>
  <c r="C622" i="1"/>
  <c r="H621" i="1"/>
  <c r="G621" i="1"/>
  <c r="D621" i="1"/>
  <c r="C621" i="1"/>
  <c r="H620" i="1"/>
  <c r="G620" i="1"/>
  <c r="D620" i="1"/>
  <c r="C620"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C593" i="1"/>
  <c r="H592" i="1"/>
  <c r="G592" i="1"/>
  <c r="D592" i="1"/>
  <c r="C592" i="1"/>
  <c r="H591" i="1"/>
  <c r="G591" i="1"/>
  <c r="D591" i="1"/>
  <c r="C591" i="1"/>
  <c r="H590" i="1"/>
  <c r="G590" i="1"/>
  <c r="D590" i="1"/>
  <c r="C590" i="1"/>
  <c r="H589" i="1"/>
  <c r="G589" i="1"/>
  <c r="D589" i="1"/>
  <c r="C589" i="1"/>
  <c r="H588" i="1"/>
  <c r="G588" i="1"/>
  <c r="D588" i="1"/>
  <c r="C588" i="1"/>
  <c r="H586" i="1"/>
  <c r="G586" i="1"/>
  <c r="D586" i="1"/>
  <c r="C586" i="1"/>
  <c r="H585" i="1"/>
  <c r="G585" i="1"/>
  <c r="D585" i="1"/>
  <c r="C585" i="1"/>
  <c r="D584" i="1"/>
  <c r="H583" i="1"/>
  <c r="G583" i="1"/>
  <c r="D583" i="1"/>
  <c r="C583" i="1"/>
  <c r="H582" i="1"/>
  <c r="G582" i="1"/>
  <c r="D582" i="1"/>
  <c r="C582" i="1"/>
  <c r="D581" i="1"/>
  <c r="H580" i="1"/>
  <c r="G580" i="1"/>
  <c r="D580" i="1"/>
  <c r="C580" i="1"/>
  <c r="H579" i="1"/>
  <c r="G579" i="1"/>
  <c r="D579" i="1"/>
  <c r="C579" i="1"/>
  <c r="H578" i="1"/>
  <c r="G578" i="1"/>
  <c r="D578" i="1"/>
  <c r="C578" i="1"/>
  <c r="H577" i="1"/>
  <c r="G577" i="1"/>
  <c r="D577" i="1"/>
  <c r="C577" i="1"/>
  <c r="H576" i="1"/>
  <c r="G576" i="1"/>
  <c r="D576" i="1"/>
  <c r="C576" i="1"/>
  <c r="H575" i="1"/>
  <c r="G575" i="1"/>
  <c r="D575" i="1"/>
  <c r="C575" i="1"/>
  <c r="H573" i="1"/>
  <c r="G573" i="1"/>
  <c r="D573" i="1"/>
  <c r="C573" i="1"/>
  <c r="H572" i="1"/>
  <c r="G572" i="1"/>
  <c r="D572" i="1"/>
  <c r="C572" i="1"/>
  <c r="H571" i="1"/>
  <c r="G571" i="1"/>
  <c r="D571" i="1"/>
  <c r="C571" i="1"/>
  <c r="H570" i="1"/>
  <c r="G570" i="1"/>
  <c r="D570" i="1"/>
  <c r="C570" i="1"/>
  <c r="H569" i="1"/>
  <c r="G569" i="1"/>
  <c r="D569" i="1"/>
  <c r="C569" i="1"/>
  <c r="D568" i="1"/>
  <c r="H567" i="1"/>
  <c r="G567" i="1"/>
  <c r="D567" i="1"/>
  <c r="C567" i="1"/>
  <c r="H566" i="1"/>
  <c r="G566" i="1"/>
  <c r="D566" i="1"/>
  <c r="C566" i="1"/>
  <c r="D565" i="1"/>
  <c r="H564" i="1"/>
  <c r="G564" i="1"/>
  <c r="D564" i="1"/>
  <c r="C564" i="1"/>
  <c r="H563" i="1"/>
  <c r="G563" i="1"/>
  <c r="D563" i="1"/>
  <c r="C563" i="1"/>
  <c r="C562"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D544" i="1"/>
  <c r="H543" i="1"/>
  <c r="G543" i="1"/>
  <c r="D543" i="1"/>
  <c r="C543" i="1"/>
  <c r="H542" i="1"/>
  <c r="G542" i="1"/>
  <c r="D542" i="1"/>
  <c r="C542" i="1"/>
  <c r="H541" i="1"/>
  <c r="G541" i="1"/>
  <c r="D541" i="1"/>
  <c r="C541" i="1"/>
  <c r="H540" i="1"/>
  <c r="G540" i="1"/>
  <c r="D540" i="1"/>
  <c r="C540" i="1"/>
  <c r="H539" i="1"/>
  <c r="G539" i="1"/>
  <c r="D539" i="1"/>
  <c r="C539" i="1"/>
  <c r="H538" i="1"/>
  <c r="G538" i="1"/>
  <c r="D538" i="1"/>
  <c r="C538" i="1"/>
  <c r="D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D524" i="1"/>
  <c r="D523" i="1"/>
  <c r="H521" i="1"/>
  <c r="G521" i="1"/>
  <c r="D521" i="1"/>
  <c r="C521" i="1"/>
  <c r="H520" i="1"/>
  <c r="G520" i="1"/>
  <c r="D520" i="1"/>
  <c r="C520" i="1"/>
  <c r="H519" i="1"/>
  <c r="G519" i="1"/>
  <c r="D519" i="1"/>
  <c r="C519" i="1"/>
  <c r="H518" i="1"/>
  <c r="G518" i="1"/>
  <c r="D518" i="1"/>
  <c r="C518" i="1"/>
  <c r="H517" i="1"/>
  <c r="G517" i="1"/>
  <c r="D517" i="1"/>
  <c r="C517" i="1"/>
  <c r="D516" i="1"/>
  <c r="H515" i="1"/>
  <c r="G515" i="1"/>
  <c r="D515" i="1"/>
  <c r="C515" i="1"/>
  <c r="H514" i="1"/>
  <c r="G514" i="1"/>
  <c r="D514" i="1"/>
  <c r="C514" i="1"/>
  <c r="D513" i="1"/>
  <c r="H512" i="1"/>
  <c r="G512" i="1"/>
  <c r="D512" i="1"/>
  <c r="C512" i="1"/>
  <c r="H511" i="1"/>
  <c r="G511" i="1"/>
  <c r="D511" i="1"/>
  <c r="C511" i="1"/>
  <c r="C510"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C416" i="1"/>
  <c r="C415" i="1"/>
  <c r="C413" i="1"/>
  <c r="C412" i="1"/>
  <c r="C411" i="1"/>
  <c r="H406" i="1"/>
  <c r="D406" i="1"/>
  <c r="G406" i="1" s="1"/>
  <c r="C406" i="1"/>
  <c r="H405" i="1"/>
  <c r="D405" i="1"/>
  <c r="G405" i="1" s="1"/>
  <c r="C405" i="1"/>
  <c r="H404" i="1"/>
  <c r="D404" i="1"/>
  <c r="G404" i="1" s="1"/>
  <c r="C404" i="1"/>
  <c r="H401" i="1"/>
  <c r="G401" i="1"/>
  <c r="D401" i="1"/>
  <c r="C401" i="1"/>
  <c r="H400" i="1"/>
  <c r="G400" i="1"/>
  <c r="D400" i="1"/>
  <c r="C400" i="1"/>
  <c r="H399" i="1"/>
  <c r="G399" i="1"/>
  <c r="D399" i="1"/>
  <c r="C399" i="1"/>
  <c r="H398" i="1"/>
  <c r="G398" i="1"/>
  <c r="D398" i="1"/>
  <c r="C398" i="1"/>
  <c r="H397" i="1"/>
  <c r="G397" i="1"/>
  <c r="C397" i="1"/>
  <c r="H396" i="1"/>
  <c r="G396" i="1"/>
  <c r="D396" i="1"/>
  <c r="C396" i="1"/>
  <c r="D395" i="1"/>
  <c r="H394" i="1"/>
  <c r="G394" i="1"/>
  <c r="D394" i="1"/>
  <c r="C394" i="1"/>
  <c r="H393" i="1"/>
  <c r="G393" i="1"/>
  <c r="D393" i="1"/>
  <c r="C393" i="1"/>
  <c r="C392"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C383" i="1"/>
  <c r="H382" i="1"/>
  <c r="G382" i="1"/>
  <c r="D382" i="1"/>
  <c r="C382" i="1"/>
  <c r="H381" i="1"/>
  <c r="D381" i="1"/>
  <c r="G381" i="1" s="1"/>
  <c r="C381" i="1"/>
  <c r="H380" i="1"/>
  <c r="G380" i="1"/>
  <c r="D380" i="1"/>
  <c r="C380" i="1"/>
  <c r="D379" i="1"/>
  <c r="G379" i="1" s="1"/>
  <c r="C379" i="1"/>
  <c r="D378" i="1"/>
  <c r="H378" i="1" s="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D367" i="1"/>
  <c r="G367" i="1" s="1"/>
  <c r="C367" i="1"/>
  <c r="H366" i="1"/>
  <c r="D366" i="1"/>
  <c r="G366" i="1" s="1"/>
  <c r="C366" i="1"/>
  <c r="H365" i="1"/>
  <c r="D365" i="1"/>
  <c r="G365" i="1" s="1"/>
  <c r="C365" i="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D351" i="1"/>
  <c r="H350" i="1"/>
  <c r="G350" i="1"/>
  <c r="D350" i="1"/>
  <c r="C350" i="1"/>
  <c r="H349" i="1"/>
  <c r="G349" i="1"/>
  <c r="D349" i="1"/>
  <c r="C349" i="1"/>
  <c r="H348" i="1"/>
  <c r="G348" i="1"/>
  <c r="D348" i="1"/>
  <c r="C348" i="1"/>
  <c r="H347" i="1"/>
  <c r="G347" i="1"/>
  <c r="D347" i="1"/>
  <c r="C347" i="1"/>
  <c r="H344" i="1"/>
  <c r="G344" i="1"/>
  <c r="D344" i="1"/>
  <c r="C344" i="1"/>
  <c r="H343" i="1"/>
  <c r="G343" i="1"/>
  <c r="C343" i="1"/>
  <c r="H342" i="1"/>
  <c r="G342" i="1"/>
  <c r="D342" i="1"/>
  <c r="C342" i="1"/>
  <c r="H341" i="1"/>
  <c r="G341" i="1"/>
  <c r="D341" i="1"/>
  <c r="C341" i="1"/>
  <c r="H340" i="1"/>
  <c r="G340" i="1"/>
  <c r="D340" i="1"/>
  <c r="C340" i="1"/>
  <c r="D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D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D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C299" i="1"/>
  <c r="H298" i="1"/>
  <c r="G298" i="1"/>
  <c r="D298" i="1"/>
  <c r="C298" i="1"/>
  <c r="H297" i="1"/>
  <c r="G297" i="1"/>
  <c r="D297" i="1"/>
  <c r="C297" i="1"/>
  <c r="H296" i="1"/>
  <c r="G296" i="1"/>
  <c r="D296" i="1"/>
  <c r="C296" i="1"/>
  <c r="H295" i="1"/>
  <c r="G295" i="1"/>
  <c r="D295" i="1"/>
  <c r="C295" i="1"/>
  <c r="H292" i="1"/>
  <c r="D292" i="1"/>
  <c r="G292" i="1" s="1"/>
  <c r="C292" i="1"/>
  <c r="D291" i="1"/>
  <c r="H291" i="1" s="1"/>
  <c r="C291" i="1"/>
  <c r="D290" i="1"/>
  <c r="H290" i="1" s="1"/>
  <c r="C290" i="1"/>
  <c r="D289" i="1"/>
  <c r="H289" i="1" s="1"/>
  <c r="C289" i="1"/>
  <c r="D288" i="1"/>
  <c r="H288" i="1" s="1"/>
  <c r="C288" i="1"/>
  <c r="H284" i="1"/>
  <c r="G284" i="1"/>
  <c r="D284" i="1"/>
  <c r="C284" i="1"/>
  <c r="H283" i="1"/>
  <c r="G283" i="1"/>
  <c r="C283" i="1"/>
  <c r="H282" i="1"/>
  <c r="G282" i="1"/>
  <c r="D282" i="1"/>
  <c r="C282" i="1"/>
  <c r="H281" i="1"/>
  <c r="G281" i="1"/>
  <c r="D281" i="1"/>
  <c r="C281" i="1"/>
  <c r="H280" i="1"/>
  <c r="G280" i="1"/>
  <c r="D280" i="1"/>
  <c r="C280" i="1"/>
  <c r="H279" i="1"/>
  <c r="G279" i="1"/>
  <c r="D279" i="1"/>
  <c r="C279" i="1"/>
  <c r="D278" i="1"/>
  <c r="H278" i="1" s="1"/>
  <c r="C278" i="1"/>
  <c r="H277" i="1"/>
  <c r="G277" i="1"/>
  <c r="D277" i="1"/>
  <c r="C277" i="1"/>
  <c r="H276" i="1"/>
  <c r="G276" i="1"/>
  <c r="D276" i="1"/>
  <c r="C276" i="1"/>
  <c r="D275" i="1"/>
  <c r="H275" i="1" s="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D268" i="1"/>
  <c r="H268" i="1" s="1"/>
  <c r="C268" i="1"/>
  <c r="H267" i="1"/>
  <c r="G267" i="1"/>
  <c r="D267" i="1"/>
  <c r="C267" i="1"/>
  <c r="H266" i="1"/>
  <c r="G266" i="1"/>
  <c r="D266" i="1"/>
  <c r="C266" i="1"/>
  <c r="H265" i="1"/>
  <c r="G265" i="1"/>
  <c r="D265" i="1"/>
  <c r="C265" i="1"/>
  <c r="D264" i="1"/>
  <c r="H264" i="1" s="1"/>
  <c r="C264" i="1"/>
  <c r="H263" i="1"/>
  <c r="G263" i="1"/>
  <c r="D263" i="1"/>
  <c r="C263" i="1"/>
  <c r="D262" i="1"/>
  <c r="H262" i="1" s="1"/>
  <c r="C262" i="1"/>
  <c r="H261" i="1"/>
  <c r="G261" i="1"/>
  <c r="D261" i="1"/>
  <c r="C261" i="1"/>
  <c r="D260" i="1"/>
  <c r="H260" i="1" s="1"/>
  <c r="C260" i="1"/>
  <c r="H258" i="1"/>
  <c r="G258" i="1"/>
  <c r="D258" i="1"/>
  <c r="C258" i="1"/>
  <c r="D257" i="1"/>
  <c r="H257" i="1" s="1"/>
  <c r="C257" i="1"/>
  <c r="H256" i="1"/>
  <c r="G256" i="1"/>
  <c r="D256" i="1"/>
  <c r="C256" i="1"/>
  <c r="G255" i="1"/>
  <c r="C255" i="1"/>
  <c r="H254" i="1"/>
  <c r="G254" i="1"/>
  <c r="D254" i="1"/>
  <c r="C254" i="1"/>
  <c r="D253" i="1"/>
  <c r="H253" i="1" s="1"/>
  <c r="C253" i="1"/>
  <c r="H252" i="1"/>
  <c r="G252" i="1"/>
  <c r="D252" i="1"/>
  <c r="C252" i="1"/>
  <c r="H251" i="1"/>
  <c r="G251" i="1"/>
  <c r="D251" i="1"/>
  <c r="C251" i="1"/>
  <c r="H250" i="1"/>
  <c r="G250" i="1"/>
  <c r="D250" i="1"/>
  <c r="C250" i="1"/>
  <c r="D249"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D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D210" i="1"/>
  <c r="H210" i="1" s="1"/>
  <c r="C210" i="1"/>
  <c r="H209" i="1"/>
  <c r="G209" i="1"/>
  <c r="D209" i="1"/>
  <c r="C209" i="1"/>
  <c r="H208" i="1"/>
  <c r="G208" i="1"/>
  <c r="D208" i="1"/>
  <c r="C208" i="1"/>
  <c r="H207" i="1"/>
  <c r="D207" i="1"/>
  <c r="G207" i="1" s="1"/>
  <c r="C207"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D198" i="1"/>
  <c r="H197" i="1"/>
  <c r="G197" i="1"/>
  <c r="D197" i="1"/>
  <c r="C197" i="1"/>
  <c r="H196" i="1"/>
  <c r="G196" i="1"/>
  <c r="D196" i="1"/>
  <c r="C196" i="1"/>
  <c r="H195" i="1"/>
  <c r="G195" i="1"/>
  <c r="D195" i="1"/>
  <c r="C195" i="1"/>
  <c r="H194" i="1"/>
  <c r="G194" i="1"/>
  <c r="D194" i="1"/>
  <c r="C194" i="1"/>
  <c r="H193" i="1"/>
  <c r="G193" i="1"/>
  <c r="D193" i="1"/>
  <c r="C193" i="1"/>
  <c r="H191" i="1"/>
  <c r="G191" i="1"/>
  <c r="D191" i="1"/>
  <c r="C191" i="1"/>
  <c r="H190" i="1"/>
  <c r="G190" i="1"/>
  <c r="D190" i="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H182" i="1"/>
  <c r="G182" i="1"/>
  <c r="D182" i="1"/>
  <c r="C182" i="1"/>
  <c r="H181" i="1"/>
  <c r="G181" i="1"/>
  <c r="D181" i="1"/>
  <c r="C181" i="1"/>
  <c r="H180" i="1"/>
  <c r="G180" i="1"/>
  <c r="D180" i="1"/>
  <c r="C180" i="1"/>
  <c r="H179" i="1"/>
  <c r="G179" i="1"/>
  <c r="D179" i="1"/>
  <c r="C179" i="1"/>
  <c r="H178" i="1"/>
  <c r="G178" i="1"/>
  <c r="D178" i="1"/>
  <c r="C178" i="1"/>
  <c r="H177" i="1"/>
  <c r="G177" i="1"/>
  <c r="D177" i="1"/>
  <c r="C177" i="1"/>
  <c r="H176" i="1"/>
  <c r="G176" i="1"/>
  <c r="D176" i="1"/>
  <c r="C176" i="1"/>
  <c r="H175" i="1"/>
  <c r="G175" i="1"/>
  <c r="D175" i="1"/>
  <c r="C175" i="1"/>
  <c r="H174" i="1"/>
  <c r="G174" i="1"/>
  <c r="D174" i="1"/>
  <c r="C174" i="1"/>
  <c r="C173" i="1"/>
  <c r="H172" i="1"/>
  <c r="D172" i="1"/>
  <c r="G172" i="1" s="1"/>
  <c r="C172" i="1"/>
  <c r="H171" i="1"/>
  <c r="D171" i="1"/>
  <c r="G171" i="1" s="1"/>
  <c r="C171" i="1"/>
  <c r="H170" i="1"/>
  <c r="D170" i="1"/>
  <c r="G170" i="1" s="1"/>
  <c r="C170" i="1"/>
  <c r="H169" i="1"/>
  <c r="D169" i="1"/>
  <c r="G169" i="1" s="1"/>
  <c r="C169" i="1"/>
  <c r="H168" i="1"/>
  <c r="D168" i="1"/>
  <c r="G168" i="1" s="1"/>
  <c r="C168" i="1"/>
  <c r="H167" i="1"/>
  <c r="G167" i="1"/>
  <c r="D167" i="1"/>
  <c r="C167" i="1"/>
  <c r="H166" i="1"/>
  <c r="G166" i="1"/>
  <c r="D166" i="1"/>
  <c r="C166" i="1"/>
  <c r="D165" i="1"/>
  <c r="G165" i="1" s="1"/>
  <c r="C165" i="1"/>
  <c r="H164" i="1"/>
  <c r="G164" i="1"/>
  <c r="D164" i="1"/>
  <c r="C164" i="1"/>
  <c r="D163" i="1"/>
  <c r="H163" i="1" s="1"/>
  <c r="C163" i="1"/>
  <c r="D162" i="1"/>
  <c r="H162" i="1" s="1"/>
  <c r="C162" i="1"/>
  <c r="D161" i="1"/>
  <c r="H161" i="1" s="1"/>
  <c r="C161" i="1"/>
  <c r="D160" i="1"/>
  <c r="H160" i="1" s="1"/>
  <c r="C160" i="1"/>
  <c r="H158" i="1"/>
  <c r="G158" i="1"/>
  <c r="D158" i="1"/>
  <c r="C158" i="1"/>
  <c r="H157" i="1"/>
  <c r="G157" i="1"/>
  <c r="D157" i="1"/>
  <c r="C157" i="1"/>
  <c r="H156" i="1"/>
  <c r="G156" i="1"/>
  <c r="D156" i="1"/>
  <c r="C156" i="1"/>
  <c r="C155" i="1"/>
  <c r="H154" i="1"/>
  <c r="D154" i="1"/>
  <c r="G154" i="1" s="1"/>
  <c r="C154" i="1"/>
  <c r="H153" i="1"/>
  <c r="G153" i="1"/>
  <c r="D153" i="1"/>
  <c r="C153" i="1"/>
  <c r="H152" i="1"/>
  <c r="G152" i="1"/>
  <c r="D152" i="1"/>
  <c r="C152" i="1"/>
  <c r="H151" i="1"/>
  <c r="G151" i="1"/>
  <c r="D151" i="1"/>
  <c r="C151" i="1"/>
  <c r="H150" i="1"/>
  <c r="D150" i="1"/>
  <c r="G150" i="1" s="1"/>
  <c r="C150" i="1"/>
  <c r="H149" i="1"/>
  <c r="D149" i="1"/>
  <c r="G149" i="1" s="1"/>
  <c r="C149"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C136" i="1"/>
  <c r="C135" i="1"/>
  <c r="H134" i="1"/>
  <c r="G134" i="1"/>
  <c r="D134" i="1"/>
  <c r="C134" i="1"/>
  <c r="H133" i="1"/>
  <c r="G133" i="1"/>
  <c r="D133" i="1"/>
  <c r="C133" i="1"/>
  <c r="H132" i="1"/>
  <c r="G132" i="1"/>
  <c r="D132" i="1"/>
  <c r="C132" i="1"/>
  <c r="H131" i="1"/>
  <c r="G131" i="1"/>
  <c r="D131" i="1"/>
  <c r="C131" i="1"/>
  <c r="C130" i="1"/>
  <c r="H128" i="1"/>
  <c r="G128" i="1"/>
  <c r="D128" i="1"/>
  <c r="C128" i="1"/>
  <c r="H127" i="1"/>
  <c r="G127" i="1"/>
  <c r="D127" i="1"/>
  <c r="C127" i="1"/>
  <c r="D126" i="1"/>
  <c r="H126" i="1" s="1"/>
  <c r="C126" i="1"/>
  <c r="H125" i="1"/>
  <c r="G125" i="1"/>
  <c r="D125" i="1"/>
  <c r="C125" i="1"/>
  <c r="D124" i="1"/>
  <c r="H124" i="1" s="1"/>
  <c r="C124" i="1"/>
  <c r="D123" i="1"/>
  <c r="H123" i="1" s="1"/>
  <c r="C123" i="1"/>
  <c r="H122" i="1"/>
  <c r="G122" i="1"/>
  <c r="D122" i="1"/>
  <c r="C122" i="1"/>
  <c r="C121" i="1"/>
  <c r="C120" i="1"/>
  <c r="H119" i="1"/>
  <c r="G119" i="1"/>
  <c r="D119" i="1"/>
  <c r="C119" i="1"/>
  <c r="H118" i="1"/>
  <c r="G118" i="1"/>
  <c r="D118" i="1"/>
  <c r="C118" i="1"/>
  <c r="H117" i="1"/>
  <c r="G117" i="1"/>
  <c r="D117" i="1"/>
  <c r="C117" i="1"/>
  <c r="H116" i="1"/>
  <c r="G116" i="1"/>
  <c r="D116" i="1"/>
  <c r="C116" i="1"/>
  <c r="D115" i="1"/>
  <c r="H115" i="1" s="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C108" i="1"/>
  <c r="H107" i="1"/>
  <c r="G107" i="1"/>
  <c r="D107" i="1"/>
  <c r="C107" i="1"/>
  <c r="H106" i="1"/>
  <c r="D106" i="1"/>
  <c r="G106" i="1" s="1"/>
  <c r="C106" i="1"/>
  <c r="H105" i="1"/>
  <c r="G105" i="1"/>
  <c r="D105" i="1"/>
  <c r="C105" i="1"/>
  <c r="H104" i="1"/>
  <c r="G104" i="1"/>
  <c r="D104" i="1"/>
  <c r="C104"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D86" i="1"/>
  <c r="G86" i="1" s="1"/>
  <c r="C86" i="1"/>
  <c r="H85" i="1"/>
  <c r="G85" i="1"/>
  <c r="D85" i="1"/>
  <c r="C85" i="1"/>
  <c r="H84" i="1"/>
  <c r="G84" i="1"/>
  <c r="D84" i="1"/>
  <c r="C84" i="1"/>
  <c r="H83" i="1"/>
  <c r="G83" i="1"/>
  <c r="D83" i="1"/>
  <c r="C83" i="1"/>
  <c r="H82" i="1"/>
  <c r="G82" i="1"/>
  <c r="D82" i="1"/>
  <c r="C82" i="1"/>
  <c r="D81" i="1"/>
  <c r="H81" i="1" s="1"/>
  <c r="C81" i="1"/>
  <c r="H80" i="1"/>
  <c r="G80" i="1"/>
  <c r="D80" i="1"/>
  <c r="C80" i="1"/>
  <c r="H77" i="1"/>
  <c r="G77" i="1"/>
  <c r="D77" i="1"/>
  <c r="C77" i="1"/>
  <c r="H76" i="1"/>
  <c r="G76" i="1"/>
  <c r="D76" i="1"/>
  <c r="C76" i="1"/>
  <c r="D75" i="1"/>
  <c r="G75" i="1" s="1"/>
  <c r="C75" i="1"/>
  <c r="H74" i="1"/>
  <c r="G74" i="1"/>
  <c r="D74" i="1"/>
  <c r="C74" i="1"/>
  <c r="D73" i="1"/>
  <c r="H73" i="1" s="1"/>
  <c r="C73" i="1"/>
  <c r="H72" i="1"/>
  <c r="G72" i="1"/>
  <c r="D72" i="1"/>
  <c r="C72" i="1"/>
  <c r="H71" i="1"/>
  <c r="G71" i="1"/>
  <c r="D71" i="1"/>
  <c r="C71" i="1"/>
  <c r="D70" i="1"/>
  <c r="H69" i="1"/>
  <c r="G69" i="1"/>
  <c r="D69" i="1"/>
  <c r="C69" i="1"/>
  <c r="H68" i="1"/>
  <c r="G68" i="1"/>
  <c r="D68" i="1"/>
  <c r="C68" i="1"/>
  <c r="D67" i="1"/>
  <c r="D66" i="1"/>
  <c r="H66" i="1" s="1"/>
  <c r="C66" i="1"/>
  <c r="D65" i="1"/>
  <c r="H65" i="1" s="1"/>
  <c r="C65" i="1"/>
  <c r="C64" i="1"/>
  <c r="H63" i="1"/>
  <c r="G63" i="1"/>
  <c r="D63" i="1"/>
  <c r="C63" i="1"/>
  <c r="H62" i="1"/>
  <c r="G62" i="1"/>
  <c r="D62" i="1"/>
  <c r="C62" i="1"/>
  <c r="H61" i="1"/>
  <c r="G61" i="1"/>
  <c r="D61" i="1"/>
  <c r="C61" i="1"/>
  <c r="H60" i="1"/>
  <c r="G60" i="1"/>
  <c r="D60" i="1"/>
  <c r="C60" i="1"/>
  <c r="D59" i="1"/>
  <c r="H59" i="1" s="1"/>
  <c r="C59" i="1"/>
  <c r="D58" i="1"/>
  <c r="G58" i="1" s="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D50" i="1"/>
  <c r="H49" i="1"/>
  <c r="G49" i="1"/>
  <c r="D49" i="1"/>
  <c r="C49" i="1"/>
  <c r="H48" i="1"/>
  <c r="G48" i="1"/>
  <c r="D48" i="1"/>
  <c r="C48" i="1"/>
  <c r="D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D36" i="1"/>
  <c r="H35" i="1"/>
  <c r="G35" i="1"/>
  <c r="D35" i="1"/>
  <c r="C35" i="1"/>
  <c r="H34" i="1"/>
  <c r="G34" i="1"/>
  <c r="D34" i="1"/>
  <c r="C34" i="1"/>
  <c r="D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D6" i="1"/>
  <c r="H6" i="1" s="1"/>
  <c r="C6" i="1"/>
  <c r="H5" i="1"/>
  <c r="G5" i="1"/>
  <c r="D5" i="1"/>
  <c r="C5" i="1"/>
  <c r="C4" i="1"/>
  <c r="E293" i="9" l="1"/>
  <c r="E300" i="9"/>
  <c r="E287" i="9"/>
  <c r="B287" i="9" s="1"/>
  <c r="F259" i="5"/>
  <c r="H1411" i="1"/>
  <c r="E33" i="9"/>
  <c r="B33" i="9" s="1"/>
  <c r="F217" i="9"/>
  <c r="B217" i="9" s="1"/>
  <c r="F215" i="9"/>
  <c r="B215" i="9" s="1"/>
  <c r="E302" i="9"/>
  <c r="B302" i="9" s="1"/>
  <c r="G6" i="1"/>
  <c r="E27" i="9"/>
  <c r="B27" i="9" s="1"/>
  <c r="G632" i="1"/>
  <c r="E273" i="9"/>
  <c r="B273" i="9" s="1"/>
  <c r="D1409" i="1"/>
  <c r="F115" i="6"/>
  <c r="D1408" i="1"/>
  <c r="H1420" i="1"/>
  <c r="D416" i="1"/>
  <c r="G94" i="1"/>
  <c r="H94" i="1"/>
  <c r="E82" i="4"/>
  <c r="D78" i="1" s="1"/>
  <c r="G103" i="1"/>
  <c r="H103" i="1"/>
  <c r="F216" i="9"/>
  <c r="B216" i="9" s="1"/>
  <c r="G73" i="1"/>
  <c r="H75" i="1"/>
  <c r="G124" i="1"/>
  <c r="G126" i="1"/>
  <c r="E124" i="4"/>
  <c r="F125" i="4"/>
  <c r="E275" i="9"/>
  <c r="B275" i="9" s="1"/>
  <c r="E48" i="9"/>
  <c r="B48" i="9" s="1"/>
  <c r="F220" i="9"/>
  <c r="B220" i="9" s="1"/>
  <c r="E32" i="9"/>
  <c r="B32" i="9" s="1"/>
  <c r="G668" i="1"/>
  <c r="G669" i="1"/>
  <c r="G670" i="1"/>
  <c r="G671" i="1"/>
  <c r="G667" i="1"/>
  <c r="G647" i="1"/>
  <c r="G645" i="1"/>
  <c r="H645" i="1"/>
  <c r="F652" i="4"/>
  <c r="G628" i="1"/>
  <c r="G411" i="1"/>
  <c r="H411" i="1"/>
  <c r="D413" i="1"/>
  <c r="H413" i="1" s="1"/>
  <c r="G378" i="1"/>
  <c r="H379" i="1"/>
  <c r="G275" i="1"/>
  <c r="G278" i="1"/>
  <c r="G288" i="1"/>
  <c r="G289" i="1"/>
  <c r="G290" i="1"/>
  <c r="G291" i="1"/>
  <c r="G413" i="1"/>
  <c r="G264" i="1"/>
  <c r="G268" i="1"/>
  <c r="G260" i="1"/>
  <c r="G262" i="1"/>
  <c r="G253" i="1"/>
  <c r="E67" i="9"/>
  <c r="B67" i="9" s="1"/>
  <c r="G257" i="1"/>
  <c r="G210" i="1"/>
  <c r="D206" i="1"/>
  <c r="F210" i="4"/>
  <c r="B222" i="9"/>
  <c r="G173" i="1"/>
  <c r="H173" i="1"/>
  <c r="B219" i="9"/>
  <c r="E45" i="9"/>
  <c r="B45" i="9" s="1"/>
  <c r="H165" i="1"/>
  <c r="E163" i="4"/>
  <c r="D159" i="1" s="1"/>
  <c r="H159" i="1"/>
  <c r="G159" i="1"/>
  <c r="G160" i="1"/>
  <c r="G161" i="1"/>
  <c r="G162" i="1"/>
  <c r="G163" i="1"/>
  <c r="F164" i="4"/>
  <c r="E41" i="9"/>
  <c r="B41" i="9" s="1"/>
  <c r="H155" i="1"/>
  <c r="G155" i="1"/>
  <c r="F159" i="4"/>
  <c r="E152" i="4"/>
  <c r="F152" i="4" s="1"/>
  <c r="D130" i="1"/>
  <c r="G123" i="1"/>
  <c r="H121" i="1"/>
  <c r="G115" i="1"/>
  <c r="G81" i="1"/>
  <c r="D79" i="1"/>
  <c r="G66" i="1"/>
  <c r="G65" i="1"/>
  <c r="G59" i="1"/>
  <c r="H58" i="1"/>
  <c r="E28" i="9"/>
  <c r="B28" i="9" s="1"/>
  <c r="G1453" i="1"/>
  <c r="H1453" i="1"/>
  <c r="G1456" i="1"/>
  <c r="G1436" i="1"/>
  <c r="H1577" i="1"/>
  <c r="H1509" i="1"/>
  <c r="C1501" i="1"/>
  <c r="H1505" i="1"/>
  <c r="H1489" i="1"/>
  <c r="G1492" i="1"/>
  <c r="H1485" i="1"/>
  <c r="H1224" i="1"/>
  <c r="G1226" i="1"/>
  <c r="E283" i="9"/>
  <c r="B283" i="9" s="1"/>
  <c r="G1240" i="1"/>
  <c r="G1278" i="1"/>
  <c r="G1266" i="1"/>
  <c r="G1244" i="1"/>
  <c r="G1241" i="1"/>
  <c r="E290" i="9"/>
  <c r="B290" i="9" s="1"/>
  <c r="H1235" i="1"/>
  <c r="G1235" i="1"/>
  <c r="G1236" i="1"/>
  <c r="G1237" i="1"/>
  <c r="G1219" i="1"/>
  <c r="H1219" i="1"/>
  <c r="E238" i="5"/>
  <c r="E292" i="9"/>
  <c r="B292" i="9" s="1"/>
  <c r="F177" i="5"/>
  <c r="D1157" i="1"/>
  <c r="D1154" i="1"/>
  <c r="G1030" i="1"/>
  <c r="G1032" i="1"/>
  <c r="G1033" i="1"/>
  <c r="G1024" i="1"/>
  <c r="G1018" i="1"/>
  <c r="G1013" i="1"/>
  <c r="G1014" i="1"/>
  <c r="G998" i="1"/>
  <c r="G1000" i="1"/>
  <c r="G1002" i="1"/>
  <c r="G1004" i="1"/>
  <c r="G1006" i="1"/>
  <c r="H997" i="1"/>
  <c r="H999" i="1"/>
  <c r="H1001" i="1"/>
  <c r="H1003" i="1"/>
  <c r="H1005" i="1"/>
  <c r="G992" i="1"/>
  <c r="G993" i="1"/>
  <c r="G995" i="1"/>
  <c r="H991" i="1"/>
  <c r="H996" i="1"/>
  <c r="G994" i="1"/>
  <c r="H986" i="1"/>
  <c r="G986" i="1"/>
  <c r="H1467" i="1"/>
  <c r="G1467" i="1"/>
  <c r="I1467" i="1" s="1"/>
  <c r="H1471" i="1"/>
  <c r="G1471" i="1"/>
  <c r="H1475" i="1"/>
  <c r="G1475" i="1"/>
  <c r="H1478" i="1"/>
  <c r="G1478" i="1"/>
  <c r="H1487" i="1"/>
  <c r="G1487" i="1"/>
  <c r="H1503" i="1"/>
  <c r="G1503" i="1"/>
  <c r="F83" i="4"/>
  <c r="D82" i="4"/>
  <c r="C79" i="1"/>
  <c r="C102" i="1"/>
  <c r="D108" i="1"/>
  <c r="F112" i="4"/>
  <c r="F202" i="4"/>
  <c r="D196" i="4"/>
  <c r="C198" i="1"/>
  <c r="D346" i="1"/>
  <c r="F530" i="4"/>
  <c r="D529" i="4"/>
  <c r="C524" i="1"/>
  <c r="F543" i="4"/>
  <c r="C537" i="1"/>
  <c r="F550" i="4"/>
  <c r="C544" i="1"/>
  <c r="F587" i="4"/>
  <c r="C581" i="1"/>
  <c r="F590" i="4"/>
  <c r="C584" i="1"/>
  <c r="E593" i="4"/>
  <c r="D587" i="1" s="1"/>
  <c r="D593" i="1"/>
  <c r="D625" i="4"/>
  <c r="F632" i="4"/>
  <c r="C626" i="1"/>
  <c r="H1444" i="1"/>
  <c r="G1444" i="1"/>
  <c r="I1444" i="1" s="1"/>
  <c r="J1444" i="1"/>
  <c r="I1446" i="1"/>
  <c r="I1449" i="1"/>
  <c r="H1450" i="1"/>
  <c r="G1450" i="1"/>
  <c r="I1450" i="1" s="1"/>
  <c r="I1457" i="1"/>
  <c r="I1458" i="1"/>
  <c r="J1463" i="1"/>
  <c r="H1465" i="1"/>
  <c r="I1465" i="1" s="1"/>
  <c r="J1467" i="1"/>
  <c r="J1471" i="1"/>
  <c r="J1478" i="1"/>
  <c r="H1483" i="1"/>
  <c r="G1483" i="1"/>
  <c r="H1499" i="1"/>
  <c r="G1499" i="1"/>
  <c r="H1515" i="1"/>
  <c r="G1515" i="1"/>
  <c r="H1578" i="1"/>
  <c r="G1578" i="1"/>
  <c r="F71" i="4"/>
  <c r="C67" i="1"/>
  <c r="F74" i="4"/>
  <c r="C70" i="1"/>
  <c r="D136" i="1"/>
  <c r="E139" i="4"/>
  <c r="D135" i="1" s="1"/>
  <c r="F253" i="4"/>
  <c r="D252" i="4"/>
  <c r="C249" i="1"/>
  <c r="D392" i="1"/>
  <c r="E396" i="4"/>
  <c r="D391" i="1" s="1"/>
  <c r="F400" i="4"/>
  <c r="C395" i="1"/>
  <c r="D415" i="1"/>
  <c r="F126" i="5"/>
  <c r="D118" i="5"/>
  <c r="C1104" i="1"/>
  <c r="H1442" i="1"/>
  <c r="G1442" i="1"/>
  <c r="I1442" i="1" s="1"/>
  <c r="J1442" i="1"/>
  <c r="H1452" i="1"/>
  <c r="H1456" i="1"/>
  <c r="H1460" i="1"/>
  <c r="I1464" i="1"/>
  <c r="I1468" i="1"/>
  <c r="I1472" i="1"/>
  <c r="H1473" i="1"/>
  <c r="G1473" i="1"/>
  <c r="H1476" i="1"/>
  <c r="G1476" i="1"/>
  <c r="I1476" i="1" s="1"/>
  <c r="I1479" i="1"/>
  <c r="H1495" i="1"/>
  <c r="G1495" i="1"/>
  <c r="H1511" i="1"/>
  <c r="G1511" i="1"/>
  <c r="F51" i="4"/>
  <c r="D50" i="4"/>
  <c r="C47" i="1"/>
  <c r="F54" i="4"/>
  <c r="C50" i="1"/>
  <c r="D64" i="1"/>
  <c r="F68" i="4"/>
  <c r="F244" i="4"/>
  <c r="C240" i="1"/>
  <c r="D224" i="4"/>
  <c r="F312" i="4"/>
  <c r="D311" i="4"/>
  <c r="C307" i="1"/>
  <c r="F331" i="4"/>
  <c r="C326" i="1"/>
  <c r="F344" i="4"/>
  <c r="C339" i="1"/>
  <c r="E644" i="4"/>
  <c r="D638" i="1" s="1"/>
  <c r="D412" i="1"/>
  <c r="D562" i="1"/>
  <c r="E567" i="4"/>
  <c r="D561" i="1" s="1"/>
  <c r="F571" i="4"/>
  <c r="C565" i="1"/>
  <c r="D567" i="4"/>
  <c r="F574" i="4"/>
  <c r="C568" i="1"/>
  <c r="E68" i="5"/>
  <c r="D1065" i="1"/>
  <c r="E206" i="5"/>
  <c r="D1201" i="1"/>
  <c r="D1215" i="1"/>
  <c r="E245" i="5"/>
  <c r="D1222" i="1" s="1"/>
  <c r="D1223" i="1"/>
  <c r="D5" i="6"/>
  <c r="F10" i="6"/>
  <c r="C1304" i="1"/>
  <c r="F50" i="6"/>
  <c r="C1344" i="1"/>
  <c r="D38" i="7"/>
  <c r="C1470" i="1"/>
  <c r="D42" i="8"/>
  <c r="C1481" i="1"/>
  <c r="H1535" i="1"/>
  <c r="G1535" i="1"/>
  <c r="H1555" i="1"/>
  <c r="G1555" i="1"/>
  <c r="C1576" i="1"/>
  <c r="I36" i="3"/>
  <c r="H1440" i="1"/>
  <c r="G1440" i="1"/>
  <c r="I1440" i="1" s="1"/>
  <c r="J1440" i="1"/>
  <c r="H1448" i="1"/>
  <c r="G1448" i="1"/>
  <c r="I1452" i="1"/>
  <c r="I1456" i="1"/>
  <c r="I1460" i="1"/>
  <c r="H1463" i="1"/>
  <c r="I1463" i="1" s="1"/>
  <c r="H1491" i="1"/>
  <c r="G1491" i="1"/>
  <c r="H1507" i="1"/>
  <c r="G1507" i="1"/>
  <c r="D4" i="1"/>
  <c r="E7" i="4"/>
  <c r="F37" i="4"/>
  <c r="C33" i="1"/>
  <c r="D7" i="4"/>
  <c r="F40" i="4"/>
  <c r="C36" i="1"/>
  <c r="E299" i="4"/>
  <c r="D299" i="1"/>
  <c r="D351" i="4"/>
  <c r="F356" i="4"/>
  <c r="C351" i="1"/>
  <c r="C358" i="1"/>
  <c r="D364" i="1"/>
  <c r="F369" i="4"/>
  <c r="D510" i="1"/>
  <c r="E515" i="4"/>
  <c r="D509" i="1" s="1"/>
  <c r="F519" i="4"/>
  <c r="C513" i="1"/>
  <c r="D515" i="4"/>
  <c r="G195" i="9"/>
  <c r="E195" i="9" s="1"/>
  <c r="B195" i="9" s="1"/>
  <c r="F522" i="4"/>
  <c r="C516" i="1"/>
  <c r="E528" i="4"/>
  <c r="E12" i="5"/>
  <c r="D1023" i="1"/>
  <c r="H1526" i="1"/>
  <c r="G1526" i="1"/>
  <c r="H1530" i="1"/>
  <c r="G1530" i="1"/>
  <c r="H1534" i="1"/>
  <c r="G1534" i="1"/>
  <c r="H1538" i="1"/>
  <c r="G1538" i="1"/>
  <c r="H1542" i="1"/>
  <c r="G1542" i="1"/>
  <c r="H1546" i="1"/>
  <c r="G1546" i="1"/>
  <c r="H1550" i="1"/>
  <c r="G1550" i="1"/>
  <c r="H1554" i="1"/>
  <c r="G1554" i="1"/>
  <c r="H1558" i="1"/>
  <c r="G1558" i="1"/>
  <c r="H1562" i="1"/>
  <c r="G1562" i="1"/>
  <c r="H1566" i="1"/>
  <c r="G1566" i="1"/>
  <c r="H1570" i="1"/>
  <c r="G1570" i="1"/>
  <c r="H1574" i="1"/>
  <c r="G1574" i="1"/>
  <c r="E50" i="4"/>
  <c r="D46" i="1" s="1"/>
  <c r="E252" i="4"/>
  <c r="D248" i="1" s="1"/>
  <c r="F264" i="4"/>
  <c r="D263" i="4"/>
  <c r="D643" i="4"/>
  <c r="F416" i="4"/>
  <c r="E459" i="4"/>
  <c r="D453" i="1" s="1"/>
  <c r="D472" i="4"/>
  <c r="D484" i="4"/>
  <c r="D580" i="4"/>
  <c r="F585" i="4"/>
  <c r="F594" i="4"/>
  <c r="D593" i="4"/>
  <c r="F70" i="5"/>
  <c r="D69" i="5"/>
  <c r="F207" i="5"/>
  <c r="D206" i="5"/>
  <c r="E35" i="6"/>
  <c r="F122" i="6"/>
  <c r="D114" i="6"/>
  <c r="G202" i="9"/>
  <c r="E202" i="9" s="1"/>
  <c r="B202" i="9" s="1"/>
  <c r="J1447" i="1"/>
  <c r="J1449" i="1"/>
  <c r="J1451" i="1"/>
  <c r="J1455" i="1"/>
  <c r="J1457" i="1"/>
  <c r="J1459" i="1"/>
  <c r="J1462" i="1"/>
  <c r="J1464" i="1"/>
  <c r="J1466" i="1"/>
  <c r="J1468" i="1"/>
  <c r="J1472" i="1"/>
  <c r="J1474" i="1"/>
  <c r="J1477" i="1"/>
  <c r="J1479" i="1"/>
  <c r="H1522" i="1"/>
  <c r="G1522" i="1"/>
  <c r="G1579" i="1"/>
  <c r="G197" i="9"/>
  <c r="E197" i="9" s="1"/>
  <c r="B197" i="9" s="1"/>
  <c r="E106" i="4"/>
  <c r="D102" i="1" s="1"/>
  <c r="F177" i="4"/>
  <c r="F216" i="4"/>
  <c r="D215" i="4"/>
  <c r="E363" i="4"/>
  <c r="D358" i="1" s="1"/>
  <c r="E643" i="4"/>
  <c r="D637" i="1" s="1"/>
  <c r="D644" i="4"/>
  <c r="E176" i="5"/>
  <c r="G307" i="9"/>
  <c r="E307" i="9" s="1"/>
  <c r="B307" i="9" s="1"/>
  <c r="D176" i="5"/>
  <c r="H23" i="3"/>
  <c r="F245" i="5"/>
  <c r="F36" i="6"/>
  <c r="D35" i="6"/>
  <c r="H29" i="3"/>
  <c r="H1482" i="1"/>
  <c r="G1482" i="1"/>
  <c r="H1486" i="1"/>
  <c r="G1486" i="1"/>
  <c r="H1490" i="1"/>
  <c r="G1490" i="1"/>
  <c r="H1494" i="1"/>
  <c r="G1494" i="1"/>
  <c r="H1498" i="1"/>
  <c r="G1498" i="1"/>
  <c r="H1502" i="1"/>
  <c r="G1502" i="1"/>
  <c r="H1506" i="1"/>
  <c r="G1506" i="1"/>
  <c r="H1510" i="1"/>
  <c r="G1510" i="1"/>
  <c r="H1514" i="1"/>
  <c r="G1514" i="1"/>
  <c r="G1527" i="1"/>
  <c r="G1531" i="1"/>
  <c r="G1539" i="1"/>
  <c r="G1543" i="1"/>
  <c r="G1547" i="1"/>
  <c r="G1551" i="1"/>
  <c r="G1559" i="1"/>
  <c r="G1563" i="1"/>
  <c r="G1567" i="1"/>
  <c r="G1571" i="1"/>
  <c r="F134" i="4"/>
  <c r="D133" i="4"/>
  <c r="F163" i="4"/>
  <c r="F259" i="4"/>
  <c r="D299" i="4"/>
  <c r="F304" i="4"/>
  <c r="F402" i="4"/>
  <c r="F460" i="4"/>
  <c r="D459" i="4"/>
  <c r="F8" i="5"/>
  <c r="D7" i="5"/>
  <c r="F238" i="5"/>
  <c r="F246" i="5"/>
  <c r="F45" i="5"/>
  <c r="F180" i="5"/>
  <c r="F190" i="5"/>
  <c r="F130" i="6"/>
  <c r="D129" i="6"/>
  <c r="B57" i="9"/>
  <c r="H21" i="9"/>
  <c r="E289" i="9"/>
  <c r="B289" i="9" s="1"/>
  <c r="D49" i="8"/>
  <c r="C1524" i="1" s="1"/>
  <c r="B29" i="9"/>
  <c r="E309" i="9"/>
  <c r="B309" i="9" s="1"/>
  <c r="G280" i="9"/>
  <c r="E280" i="9" s="1"/>
  <c r="B280" i="9" s="1"/>
  <c r="G279" i="9"/>
  <c r="E279" i="9" s="1"/>
  <c r="B279" i="9" s="1"/>
  <c r="G166" i="9"/>
  <c r="H165" i="9"/>
  <c r="L213" i="9"/>
  <c r="G212" i="9"/>
  <c r="E212" i="9" s="1"/>
  <c r="B212" i="9" s="1"/>
  <c r="G208" i="9"/>
  <c r="E208" i="9" s="1"/>
  <c r="B208" i="9" s="1"/>
  <c r="G204" i="9"/>
  <c r="E204" i="9" s="1"/>
  <c r="B204" i="9" s="1"/>
  <c r="G200" i="9"/>
  <c r="E200" i="9" s="1"/>
  <c r="B200" i="9" s="1"/>
  <c r="G196" i="9"/>
  <c r="E196" i="9" s="1"/>
  <c r="B196" i="9" s="1"/>
  <c r="L192" i="9"/>
  <c r="F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209" i="9"/>
  <c r="E209" i="9" s="1"/>
  <c r="B209" i="9" s="1"/>
  <c r="M213" i="9"/>
  <c r="G206" i="9"/>
  <c r="E206" i="9" s="1"/>
  <c r="B206" i="9" s="1"/>
  <c r="G201" i="9"/>
  <c r="E201" i="9" s="1"/>
  <c r="B201" i="9" s="1"/>
  <c r="G198" i="9"/>
  <c r="E198" i="9" s="1"/>
  <c r="B198" i="9" s="1"/>
  <c r="G193" i="9"/>
  <c r="E193" i="9" s="1"/>
  <c r="B193" i="9" s="1"/>
  <c r="G163" i="9"/>
  <c r="E163" i="9" s="1"/>
  <c r="B163" i="9" s="1"/>
  <c r="G162" i="9"/>
  <c r="E162" i="9" s="1"/>
  <c r="B162" i="9" s="1"/>
  <c r="G161" i="9"/>
  <c r="E161" i="9" s="1"/>
  <c r="B161" i="9" s="1"/>
  <c r="G211" i="9"/>
  <c r="E211" i="9" s="1"/>
  <c r="B211" i="9" s="1"/>
  <c r="G207" i="9"/>
  <c r="E207" i="9" s="1"/>
  <c r="B207" i="9" s="1"/>
  <c r="G199" i="9"/>
  <c r="E199" i="9" s="1"/>
  <c r="B199" i="9" s="1"/>
  <c r="G164" i="9"/>
  <c r="E164" i="9" s="1"/>
  <c r="B164" i="9" s="1"/>
  <c r="I10" i="9"/>
  <c r="E58" i="9"/>
  <c r="B58" i="9" s="1"/>
  <c r="E62" i="9"/>
  <c r="B62" i="9" s="1"/>
  <c r="E66" i="9"/>
  <c r="B66" i="9" s="1"/>
  <c r="E70" i="9"/>
  <c r="B70" i="9" s="1"/>
  <c r="E74" i="9"/>
  <c r="B74" i="9" s="1"/>
  <c r="E78" i="9"/>
  <c r="B78" i="9" s="1"/>
  <c r="E82" i="9"/>
  <c r="B82" i="9" s="1"/>
  <c r="E86" i="9"/>
  <c r="B86" i="9" s="1"/>
  <c r="E90" i="9"/>
  <c r="B90" i="9" s="1"/>
  <c r="E94" i="9"/>
  <c r="B94" i="9" s="1"/>
  <c r="E98" i="9"/>
  <c r="B98" i="9" s="1"/>
  <c r="E102" i="9"/>
  <c r="B102" i="9" s="1"/>
  <c r="E106" i="9"/>
  <c r="B106" i="9" s="1"/>
  <c r="E110" i="9"/>
  <c r="B110" i="9" s="1"/>
  <c r="E114" i="9"/>
  <c r="B114" i="9" s="1"/>
  <c r="E118" i="9"/>
  <c r="B118" i="9" s="1"/>
  <c r="B156" i="9"/>
  <c r="B160" i="9"/>
  <c r="G165" i="9"/>
  <c r="E165" i="9" s="1"/>
  <c r="B165" i="9" s="1"/>
  <c r="G167" i="9"/>
  <c r="E167" i="9" s="1"/>
  <c r="B167" i="9" s="1"/>
  <c r="G169" i="9"/>
  <c r="E169" i="9" s="1"/>
  <c r="B169" i="9" s="1"/>
  <c r="G171" i="9"/>
  <c r="E171" i="9" s="1"/>
  <c r="B171" i="9" s="1"/>
  <c r="G173" i="9"/>
  <c r="E173" i="9" s="1"/>
  <c r="B173" i="9" s="1"/>
  <c r="G175" i="9"/>
  <c r="E175" i="9" s="1"/>
  <c r="B175" i="9" s="1"/>
  <c r="G177" i="9"/>
  <c r="E177" i="9" s="1"/>
  <c r="B177" i="9" s="1"/>
  <c r="G179" i="9"/>
  <c r="E179" i="9" s="1"/>
  <c r="B179" i="9" s="1"/>
  <c r="G181" i="9"/>
  <c r="E181" i="9" s="1"/>
  <c r="B181" i="9" s="1"/>
  <c r="G183" i="9"/>
  <c r="E183" i="9" s="1"/>
  <c r="B183" i="9" s="1"/>
  <c r="G192" i="9"/>
  <c r="E192" i="9" s="1"/>
  <c r="G194" i="9"/>
  <c r="E194" i="9" s="1"/>
  <c r="B194" i="9" s="1"/>
  <c r="G203" i="9"/>
  <c r="E203" i="9" s="1"/>
  <c r="B203" i="9" s="1"/>
  <c r="G205" i="9"/>
  <c r="E205" i="9" s="1"/>
  <c r="B205" i="9" s="1"/>
  <c r="G210" i="9"/>
  <c r="E210" i="9" s="1"/>
  <c r="B210" i="9" s="1"/>
  <c r="B147" i="9"/>
  <c r="B151" i="9"/>
  <c r="B155" i="9"/>
  <c r="B159" i="9"/>
  <c r="H166" i="9"/>
  <c r="G168" i="9"/>
  <c r="E168" i="9" s="1"/>
  <c r="B168" i="9" s="1"/>
  <c r="G170" i="9"/>
  <c r="E170" i="9" s="1"/>
  <c r="B170" i="9" s="1"/>
  <c r="G172" i="9"/>
  <c r="E172" i="9" s="1"/>
  <c r="B172" i="9" s="1"/>
  <c r="G174" i="9"/>
  <c r="E174" i="9" s="1"/>
  <c r="B174" i="9" s="1"/>
  <c r="G176" i="9"/>
  <c r="E176" i="9" s="1"/>
  <c r="B176" i="9" s="1"/>
  <c r="G178" i="9"/>
  <c r="E178" i="9" s="1"/>
  <c r="B178" i="9" s="1"/>
  <c r="G180" i="9"/>
  <c r="E180" i="9" s="1"/>
  <c r="B180" i="9" s="1"/>
  <c r="G182" i="9"/>
  <c r="E182" i="9" s="1"/>
  <c r="B182" i="9" s="1"/>
  <c r="B260" i="9"/>
  <c r="B268" i="9"/>
  <c r="F248" i="9"/>
  <c r="B248" i="9" s="1"/>
  <c r="F252" i="9"/>
  <c r="B252" i="9" s="1"/>
  <c r="F256" i="9"/>
  <c r="B256" i="9" s="1"/>
  <c r="F257" i="9"/>
  <c r="B257" i="9" s="1"/>
  <c r="F260" i="9"/>
  <c r="F261" i="9"/>
  <c r="B261" i="9" s="1"/>
  <c r="F264" i="9"/>
  <c r="B264" i="9" s="1"/>
  <c r="F265" i="9"/>
  <c r="B265" i="9" s="1"/>
  <c r="F268" i="9"/>
  <c r="F269" i="9"/>
  <c r="B269" i="9" s="1"/>
  <c r="F277" i="9"/>
  <c r="B296" i="9"/>
  <c r="B300" i="9"/>
  <c r="B304" i="9"/>
  <c r="B308" i="9"/>
  <c r="E291" i="9"/>
  <c r="B291" i="9" s="1"/>
  <c r="E295" i="9"/>
  <c r="B295" i="9" s="1"/>
  <c r="E299" i="9"/>
  <c r="B299" i="9" s="1"/>
  <c r="E303" i="9"/>
  <c r="B303" i="9" s="1"/>
  <c r="B218" i="9"/>
  <c r="B226" i="9"/>
  <c r="B234" i="9"/>
  <c r="B235" i="9"/>
  <c r="B238" i="9"/>
  <c r="B239" i="9"/>
  <c r="B242" i="9"/>
  <c r="B243" i="9"/>
  <c r="B246" i="9"/>
  <c r="B247" i="9"/>
  <c r="B250" i="9"/>
  <c r="B251" i="9"/>
  <c r="B254" i="9"/>
  <c r="B255" i="9"/>
  <c r="B258" i="9"/>
  <c r="B259" i="9"/>
  <c r="B262" i="9"/>
  <c r="B263" i="9"/>
  <c r="B266" i="9"/>
  <c r="B267" i="9"/>
  <c r="B270" i="9"/>
  <c r="B271" i="9"/>
  <c r="E282" i="9"/>
  <c r="B282" i="9" s="1"/>
  <c r="B293" i="9"/>
  <c r="B297" i="9"/>
  <c r="B301" i="9"/>
  <c r="B305" i="9"/>
  <c r="H1409" i="1" l="1"/>
  <c r="G1409" i="1"/>
  <c r="G416" i="1"/>
  <c r="H416" i="1"/>
  <c r="F124" i="4"/>
  <c r="D120" i="1"/>
  <c r="B192" i="9"/>
  <c r="E350" i="4"/>
  <c r="E408" i="4" s="1"/>
  <c r="D403" i="1" s="1"/>
  <c r="G206" i="1"/>
  <c r="H206" i="1"/>
  <c r="G21" i="9"/>
  <c r="E21" i="9" s="1"/>
  <c r="D148" i="1"/>
  <c r="G148" i="1"/>
  <c r="H148" i="1"/>
  <c r="G130" i="1"/>
  <c r="H130" i="1"/>
  <c r="H19" i="9"/>
  <c r="E19" i="9" s="1"/>
  <c r="B19" i="9" s="1"/>
  <c r="G1501" i="1"/>
  <c r="H1501" i="1"/>
  <c r="G1157" i="1"/>
  <c r="H1157" i="1"/>
  <c r="G1154" i="1"/>
  <c r="H1154" i="1"/>
  <c r="G351" i="1"/>
  <c r="H351" i="1"/>
  <c r="H31" i="3"/>
  <c r="C1469" i="1"/>
  <c r="F311" i="4"/>
  <c r="C306" i="1"/>
  <c r="F35" i="6"/>
  <c r="H25" i="3"/>
  <c r="C1329" i="1"/>
  <c r="D1329" i="1"/>
  <c r="I25" i="3"/>
  <c r="D294" i="1"/>
  <c r="E298" i="4"/>
  <c r="F567" i="4"/>
  <c r="C561" i="1"/>
  <c r="F118" i="5"/>
  <c r="C1096" i="1"/>
  <c r="H249" i="1"/>
  <c r="G249" i="1"/>
  <c r="H136" i="1"/>
  <c r="G136" i="1"/>
  <c r="G544" i="1"/>
  <c r="H544" i="1"/>
  <c r="D345" i="1"/>
  <c r="G79" i="1"/>
  <c r="H79" i="1"/>
  <c r="D43" i="8"/>
  <c r="H20" i="3"/>
  <c r="C985" i="1"/>
  <c r="H22" i="3"/>
  <c r="F176" i="5"/>
  <c r="C1153" i="1"/>
  <c r="D175" i="5"/>
  <c r="E141" i="6"/>
  <c r="F580" i="4"/>
  <c r="C574" i="1"/>
  <c r="G1023" i="1"/>
  <c r="H1023" i="1"/>
  <c r="H364" i="1"/>
  <c r="G364" i="1"/>
  <c r="E151" i="4"/>
  <c r="H33" i="1"/>
  <c r="G33" i="1"/>
  <c r="I1448" i="1"/>
  <c r="G313" i="9"/>
  <c r="E313" i="9" s="1"/>
  <c r="B313" i="9" s="1"/>
  <c r="K1450" i="9"/>
  <c r="I34" i="3"/>
  <c r="C1517" i="1"/>
  <c r="H1344" i="1"/>
  <c r="G1344" i="1"/>
  <c r="G317" i="9"/>
  <c r="E317" i="9" s="1"/>
  <c r="D141" i="6"/>
  <c r="H24" i="3"/>
  <c r="F5" i="6"/>
  <c r="C1299" i="1"/>
  <c r="E237" i="5"/>
  <c r="D1046" i="1"/>
  <c r="I21" i="3"/>
  <c r="G565" i="1"/>
  <c r="H565" i="1"/>
  <c r="H412" i="1"/>
  <c r="G412" i="1"/>
  <c r="H326" i="1"/>
  <c r="G326" i="1"/>
  <c r="H47" i="1"/>
  <c r="G47" i="1"/>
  <c r="F252" i="4"/>
  <c r="C248" i="1"/>
  <c r="H70" i="1"/>
  <c r="G70" i="1"/>
  <c r="F625" i="4"/>
  <c r="C619" i="1"/>
  <c r="D528" i="4"/>
  <c r="F529" i="4"/>
  <c r="C523" i="1"/>
  <c r="H198" i="1"/>
  <c r="G198" i="1"/>
  <c r="H108" i="1"/>
  <c r="G108" i="1"/>
  <c r="F82" i="4"/>
  <c r="C78" i="1"/>
  <c r="F213" i="9"/>
  <c r="B213" i="9" s="1"/>
  <c r="F644" i="4"/>
  <c r="C638" i="1"/>
  <c r="F69" i="5"/>
  <c r="D68" i="5"/>
  <c r="C1047" i="1"/>
  <c r="H516" i="1"/>
  <c r="G516" i="1"/>
  <c r="H513" i="1"/>
  <c r="G513" i="1"/>
  <c r="F7" i="4"/>
  <c r="C3" i="1"/>
  <c r="D6" i="4"/>
  <c r="G4" i="1"/>
  <c r="H4" i="1"/>
  <c r="G1481" i="1"/>
  <c r="H1481" i="1"/>
  <c r="H1215" i="1"/>
  <c r="G1215" i="1"/>
  <c r="H1065" i="1"/>
  <c r="G1065" i="1"/>
  <c r="H562" i="1"/>
  <c r="G562" i="1"/>
  <c r="G395" i="1"/>
  <c r="H395" i="1"/>
  <c r="H584" i="1"/>
  <c r="G584" i="1"/>
  <c r="H524" i="1"/>
  <c r="G524" i="1"/>
  <c r="E166" i="9"/>
  <c r="B166" i="9" s="1"/>
  <c r="F129" i="6"/>
  <c r="C1423" i="1"/>
  <c r="F133" i="4"/>
  <c r="C129" i="1"/>
  <c r="H27" i="3"/>
  <c r="F114" i="6"/>
  <c r="C1408" i="1"/>
  <c r="G310" i="9"/>
  <c r="E310" i="9" s="1"/>
  <c r="B310" i="9" s="1"/>
  <c r="F206" i="5"/>
  <c r="C1183" i="1"/>
  <c r="C587" i="1"/>
  <c r="F593" i="4"/>
  <c r="F484" i="4"/>
  <c r="C478" i="1"/>
  <c r="F643" i="4"/>
  <c r="C637" i="1"/>
  <c r="E7" i="5"/>
  <c r="F7" i="5" s="1"/>
  <c r="D990" i="1"/>
  <c r="F12" i="5"/>
  <c r="H358" i="1"/>
  <c r="G358" i="1"/>
  <c r="D350" i="4"/>
  <c r="C346" i="1"/>
  <c r="F351" i="4"/>
  <c r="H36" i="1"/>
  <c r="G36" i="1"/>
  <c r="H1223" i="1"/>
  <c r="G1223" i="1"/>
  <c r="H1201" i="1"/>
  <c r="G1201" i="1"/>
  <c r="H568" i="1"/>
  <c r="G568" i="1"/>
  <c r="F224" i="4"/>
  <c r="C220" i="1"/>
  <c r="G64" i="1"/>
  <c r="H64" i="1"/>
  <c r="F50" i="4"/>
  <c r="C46" i="1"/>
  <c r="G415" i="1"/>
  <c r="H415" i="1"/>
  <c r="H391" i="1"/>
  <c r="G391" i="1"/>
  <c r="G593" i="1"/>
  <c r="H593" i="1"/>
  <c r="G581" i="1"/>
  <c r="H581" i="1"/>
  <c r="H537" i="1"/>
  <c r="G537" i="1"/>
  <c r="C192" i="1"/>
  <c r="D151" i="4"/>
  <c r="F196" i="4"/>
  <c r="H102" i="1"/>
  <c r="G102" i="1"/>
  <c r="H1524" i="1"/>
  <c r="G1524" i="1"/>
  <c r="F459" i="4"/>
  <c r="C453" i="1"/>
  <c r="D420" i="4"/>
  <c r="C294" i="1"/>
  <c r="D298" i="4"/>
  <c r="F299" i="4"/>
  <c r="G315" i="9"/>
  <c r="E315" i="9" s="1"/>
  <c r="E175" i="5"/>
  <c r="D1152" i="1" s="1"/>
  <c r="I22" i="3"/>
  <c r="D1153" i="1"/>
  <c r="C211" i="1"/>
  <c r="F215" i="4"/>
  <c r="F472" i="4"/>
  <c r="C466" i="1"/>
  <c r="C259" i="1"/>
  <c r="F263" i="4"/>
  <c r="D522" i="1"/>
  <c r="F515" i="4"/>
  <c r="C509" i="1"/>
  <c r="G510" i="1"/>
  <c r="H510" i="1"/>
  <c r="F363" i="4"/>
  <c r="H299" i="1"/>
  <c r="G299" i="1"/>
  <c r="E6" i="4"/>
  <c r="D3" i="1"/>
  <c r="H1576" i="1"/>
  <c r="G1576" i="1"/>
  <c r="H1470" i="1"/>
  <c r="G1470" i="1"/>
  <c r="H1304" i="1"/>
  <c r="G1304" i="1"/>
  <c r="H1222" i="1"/>
  <c r="G1222" i="1"/>
  <c r="H310" i="9"/>
  <c r="D1183" i="1"/>
  <c r="H339" i="1"/>
  <c r="G339" i="1"/>
  <c r="G307" i="1"/>
  <c r="H307" i="1"/>
  <c r="H240" i="1"/>
  <c r="G240" i="1"/>
  <c r="H50" i="1"/>
  <c r="G50" i="1"/>
  <c r="I1473" i="1"/>
  <c r="H1104" i="1"/>
  <c r="G1104" i="1"/>
  <c r="E420" i="4"/>
  <c r="H392" i="1"/>
  <c r="G392" i="1"/>
  <c r="G135" i="1"/>
  <c r="H135" i="1"/>
  <c r="G67" i="1"/>
  <c r="H67" i="1"/>
  <c r="H626" i="1"/>
  <c r="G626" i="1"/>
  <c r="F106" i="4"/>
  <c r="I1478" i="1"/>
  <c r="I1471" i="1"/>
  <c r="H120" i="1" l="1"/>
  <c r="G120" i="1"/>
  <c r="G637" i="1"/>
  <c r="H637" i="1"/>
  <c r="G346" i="1"/>
  <c r="H346" i="1"/>
  <c r="H587" i="1"/>
  <c r="G587" i="1"/>
  <c r="H1408" i="1"/>
  <c r="G1408" i="1"/>
  <c r="F6" i="4"/>
  <c r="H16" i="3"/>
  <c r="D412" i="4"/>
  <c r="C2" i="1"/>
  <c r="H21" i="3"/>
  <c r="F68" i="5"/>
  <c r="C1046" i="1"/>
  <c r="D1435" i="1"/>
  <c r="H9" i="3" s="1"/>
  <c r="I28" i="3"/>
  <c r="D407" i="4"/>
  <c r="F298" i="4"/>
  <c r="C293" i="1"/>
  <c r="H509" i="1"/>
  <c r="G509" i="1"/>
  <c r="H294" i="1"/>
  <c r="G294" i="1"/>
  <c r="H259" i="1"/>
  <c r="G259" i="1"/>
  <c r="G211" i="1"/>
  <c r="H211" i="1"/>
  <c r="E314" i="9"/>
  <c r="I10" i="3" s="1"/>
  <c r="B315" i="9"/>
  <c r="F420" i="4"/>
  <c r="D635" i="4"/>
  <c r="C414" i="1"/>
  <c r="H17" i="3"/>
  <c r="D289" i="4"/>
  <c r="D290" i="4" s="1"/>
  <c r="F151" i="4"/>
  <c r="C147" i="1"/>
  <c r="G46" i="1"/>
  <c r="H46" i="1"/>
  <c r="H220" i="1"/>
  <c r="G220" i="1"/>
  <c r="D408" i="4"/>
  <c r="F350" i="4"/>
  <c r="C345" i="1"/>
  <c r="H990" i="1"/>
  <c r="G990" i="1"/>
  <c r="H478" i="1"/>
  <c r="G478" i="1"/>
  <c r="H1183" i="1"/>
  <c r="G1183" i="1"/>
  <c r="H1423" i="1"/>
  <c r="G1423" i="1"/>
  <c r="G3" i="1"/>
  <c r="H3" i="1"/>
  <c r="H78" i="1"/>
  <c r="G78" i="1"/>
  <c r="F528" i="4"/>
  <c r="C522" i="1"/>
  <c r="D636" i="4"/>
  <c r="E289" i="4"/>
  <c r="E290" i="4" s="1"/>
  <c r="D286" i="1" s="1"/>
  <c r="D147" i="1"/>
  <c r="I17" i="3"/>
  <c r="F175" i="5"/>
  <c r="C1152" i="1"/>
  <c r="C1518" i="1"/>
  <c r="I35" i="3"/>
  <c r="G312" i="9"/>
  <c r="E312" i="9" s="1"/>
  <c r="H1096" i="1"/>
  <c r="G1096" i="1"/>
  <c r="D293" i="1"/>
  <c r="E407" i="4"/>
  <c r="D402" i="1" s="1"/>
  <c r="H1329" i="1"/>
  <c r="G1329" i="1"/>
  <c r="G306" i="1"/>
  <c r="H306" i="1"/>
  <c r="E635" i="4"/>
  <c r="D629" i="1" s="1"/>
  <c r="D414" i="1"/>
  <c r="E636" i="4"/>
  <c r="D630" i="1" s="1"/>
  <c r="G129" i="1"/>
  <c r="H129" i="1"/>
  <c r="D2" i="1"/>
  <c r="I16" i="3"/>
  <c r="E412" i="4"/>
  <c r="G466" i="1"/>
  <c r="H466" i="1"/>
  <c r="H453" i="1"/>
  <c r="G453" i="1"/>
  <c r="H192" i="1"/>
  <c r="G192" i="1"/>
  <c r="E6" i="5"/>
  <c r="D985" i="1"/>
  <c r="G985" i="1" s="1"/>
  <c r="I20" i="3"/>
  <c r="H638" i="1"/>
  <c r="G638" i="1"/>
  <c r="H619" i="1"/>
  <c r="G619" i="1"/>
  <c r="G248" i="1"/>
  <c r="H248" i="1"/>
  <c r="D1214" i="1"/>
  <c r="I23" i="3"/>
  <c r="F237" i="5"/>
  <c r="F141" i="6"/>
  <c r="H28" i="3"/>
  <c r="C1435" i="1"/>
  <c r="G1517" i="1"/>
  <c r="H1517" i="1"/>
  <c r="H11" i="3"/>
  <c r="H574" i="1"/>
  <c r="G574" i="1"/>
  <c r="H1153" i="1"/>
  <c r="G1153" i="1"/>
  <c r="B21" i="9"/>
  <c r="H1047" i="1"/>
  <c r="G1047" i="1"/>
  <c r="H523" i="1"/>
  <c r="G523" i="1"/>
  <c r="H1299" i="1"/>
  <c r="G1299" i="1"/>
  <c r="B317" i="9"/>
  <c r="E316" i="9"/>
  <c r="D6" i="5"/>
  <c r="H561" i="1"/>
  <c r="G561" i="1"/>
  <c r="H1469" i="1"/>
  <c r="G1469" i="1"/>
  <c r="F290" i="4" l="1"/>
  <c r="C286" i="1"/>
  <c r="K3" i="9"/>
  <c r="I9" i="3"/>
  <c r="H278" i="9"/>
  <c r="D984" i="1"/>
  <c r="B312" i="9"/>
  <c r="E311" i="9"/>
  <c r="I11" i="3" s="1"/>
  <c r="H985" i="1"/>
  <c r="H147" i="1"/>
  <c r="G147" i="1"/>
  <c r="G414" i="1"/>
  <c r="H414" i="1"/>
  <c r="N3" i="9"/>
  <c r="E639" i="4"/>
  <c r="D407" i="1"/>
  <c r="G522" i="1"/>
  <c r="H522" i="1"/>
  <c r="F408" i="4"/>
  <c r="C403" i="1"/>
  <c r="F407" i="4"/>
  <c r="C402" i="1"/>
  <c r="D639" i="4"/>
  <c r="F412" i="4"/>
  <c r="C407" i="1"/>
  <c r="H1152" i="1"/>
  <c r="G1152" i="1"/>
  <c r="E291" i="4"/>
  <c r="D287" i="1" s="1"/>
  <c r="D285" i="1"/>
  <c r="E413" i="4"/>
  <c r="H345" i="1"/>
  <c r="G345" i="1"/>
  <c r="F635" i="4"/>
  <c r="C629" i="1"/>
  <c r="G293" i="1"/>
  <c r="H293" i="1"/>
  <c r="G284" i="9"/>
  <c r="E284" i="9" s="1"/>
  <c r="B284" i="9" s="1"/>
  <c r="G278" i="9"/>
  <c r="F6" i="5"/>
  <c r="C984" i="1"/>
  <c r="H1214" i="1"/>
  <c r="G1214" i="1"/>
  <c r="H1435" i="1"/>
  <c r="G1435" i="1"/>
  <c r="H1518" i="1"/>
  <c r="G1518" i="1"/>
  <c r="F636" i="4"/>
  <c r="C630" i="1"/>
  <c r="D413" i="4"/>
  <c r="D291" i="4"/>
  <c r="C285" i="1"/>
  <c r="F289" i="4"/>
  <c r="H1046" i="1"/>
  <c r="G1046" i="1"/>
  <c r="H2" i="1"/>
  <c r="G2" i="1"/>
  <c r="E278" i="9" l="1"/>
  <c r="E277" i="9" s="1"/>
  <c r="H407" i="1"/>
  <c r="G407" i="1"/>
  <c r="H402" i="1"/>
  <c r="G402" i="1"/>
  <c r="D633" i="1"/>
  <c r="H630" i="1"/>
  <c r="G630" i="1"/>
  <c r="H8" i="3"/>
  <c r="G984" i="1"/>
  <c r="H984" i="1"/>
  <c r="D640" i="4"/>
  <c r="F413" i="4"/>
  <c r="C408" i="1"/>
  <c r="D415" i="4"/>
  <c r="H285" i="1"/>
  <c r="G285" i="1"/>
  <c r="D414" i="4"/>
  <c r="H403" i="1"/>
  <c r="G403" i="1"/>
  <c r="H286" i="1"/>
  <c r="G286" i="1"/>
  <c r="F291" i="4"/>
  <c r="C287" i="1"/>
  <c r="B278" i="9"/>
  <c r="G629" i="1"/>
  <c r="H629" i="1"/>
  <c r="E640" i="4"/>
  <c r="E415" i="4"/>
  <c r="D410" i="1" s="1"/>
  <c r="D408" i="1"/>
  <c r="D641" i="4"/>
  <c r="F639" i="4"/>
  <c r="C633" i="1"/>
  <c r="E414" i="4"/>
  <c r="D409" i="1" s="1"/>
  <c r="C635" i="1" l="1"/>
  <c r="H287" i="1"/>
  <c r="G287" i="1"/>
  <c r="D642" i="4"/>
  <c r="F640" i="4"/>
  <c r="C634" i="1"/>
  <c r="F415" i="4"/>
  <c r="C410" i="1"/>
  <c r="G633" i="1"/>
  <c r="H633" i="1"/>
  <c r="E642" i="4"/>
  <c r="D634" i="1"/>
  <c r="F414" i="4"/>
  <c r="C409" i="1"/>
  <c r="H408" i="1"/>
  <c r="G408" i="1"/>
  <c r="E641" i="4"/>
  <c r="M3" i="9"/>
  <c r="I8" i="3"/>
  <c r="E645" i="4" l="1"/>
  <c r="D635" i="1"/>
  <c r="G635" i="1" s="1"/>
  <c r="G276" i="9"/>
  <c r="E276" i="9" s="1"/>
  <c r="B276" i="9" s="1"/>
  <c r="H410" i="1"/>
  <c r="G410" i="1"/>
  <c r="D646" i="4"/>
  <c r="C636" i="1"/>
  <c r="F642" i="4"/>
  <c r="F641" i="4"/>
  <c r="E646" i="4"/>
  <c r="D636" i="1"/>
  <c r="H409" i="1"/>
  <c r="G409" i="1"/>
  <c r="H634" i="1"/>
  <c r="G634" i="1"/>
  <c r="D645" i="4"/>
  <c r="H635" i="1" l="1"/>
  <c r="H7" i="3"/>
  <c r="D640" i="1"/>
  <c r="I19" i="3"/>
  <c r="H636" i="1"/>
  <c r="G636" i="1"/>
  <c r="H18" i="3"/>
  <c r="F645" i="4"/>
  <c r="C639" i="1"/>
  <c r="H19" i="3"/>
  <c r="C640" i="1"/>
  <c r="F646" i="4"/>
  <c r="I18" i="3"/>
  <c r="D639" i="1"/>
  <c r="G639" i="1" l="1"/>
  <c r="H639" i="1"/>
  <c r="H640" i="1"/>
  <c r="G640" i="1"/>
  <c r="J3" i="9"/>
  <c r="L272" i="9" l="1"/>
  <c r="H274" i="9"/>
  <c r="G274" i="9"/>
  <c r="M272" i="9"/>
  <c r="G18" i="9"/>
  <c r="K7" i="9"/>
  <c r="H18" i="9"/>
  <c r="J17" i="9"/>
  <c r="I5" i="9"/>
  <c r="G15" i="9"/>
  <c r="K11" i="9"/>
  <c r="J8" i="9"/>
  <c r="M15" i="9"/>
  <c r="K13" i="9"/>
  <c r="I7" i="9"/>
  <c r="L16" i="9"/>
  <c r="I6" i="9"/>
  <c r="K12" i="9"/>
  <c r="J7" i="9"/>
  <c r="I12" i="9"/>
  <c r="H17" i="9"/>
  <c r="I11" i="9"/>
  <c r="J6" i="9"/>
  <c r="H15" i="9"/>
  <c r="K8" i="9"/>
  <c r="J13" i="9"/>
  <c r="I8" i="9"/>
  <c r="K9" i="9"/>
  <c r="H16" i="9"/>
  <c r="J12" i="9"/>
  <c r="I17" i="9"/>
  <c r="M16" i="9"/>
  <c r="J10" i="9"/>
  <c r="K5" i="9"/>
  <c r="I13" i="9"/>
  <c r="J9" i="9"/>
  <c r="K10" i="9"/>
  <c r="I9" i="9"/>
  <c r="G16" i="9"/>
  <c r="L15" i="9"/>
  <c r="G17" i="9"/>
  <c r="J5" i="9"/>
  <c r="K6" i="9"/>
  <c r="J11" i="9"/>
  <c r="E18" i="9" l="1"/>
  <c r="B18" i="9" s="1"/>
  <c r="E274" i="9"/>
  <c r="B274" i="9" s="1"/>
  <c r="E13" i="9"/>
  <c r="B13" i="9" s="1"/>
  <c r="F15" i="9"/>
  <c r="E12" i="9"/>
  <c r="B12" i="9" s="1"/>
  <c r="E17" i="9"/>
  <c r="B17" i="9" s="1"/>
  <c r="E6" i="9"/>
  <c r="B6" i="9" s="1"/>
  <c r="E5" i="9"/>
  <c r="B5" i="9" s="1"/>
  <c r="E16" i="9"/>
  <c r="E8" i="9"/>
  <c r="B8" i="9" s="1"/>
  <c r="E7" i="9"/>
  <c r="B7" i="9" s="1"/>
  <c r="E20" i="9"/>
  <c r="I7" i="3" s="1"/>
  <c r="F16" i="9"/>
  <c r="E9" i="9"/>
  <c r="B9" i="9" s="1"/>
  <c r="E11" i="9"/>
  <c r="B11" i="9" s="1"/>
  <c r="E15" i="9"/>
  <c r="E10" i="9"/>
  <c r="B10" i="9" s="1"/>
  <c r="F272" i="9"/>
  <c r="F14" i="9" l="1"/>
  <c r="E4" i="9"/>
  <c r="B272" i="9"/>
  <c r="F20" i="9"/>
  <c r="F3" i="9" s="1"/>
  <c r="E14" i="9"/>
  <c r="B15" i="9"/>
  <c r="B16" i="9"/>
  <c r="E3" i="9" l="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<sst xmlns="http://schemas.openxmlformats.org/spreadsheetml/2006/main" count="4369" uniqueCount="3421">
  <si>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</si>
  <si>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</si>
  <si>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</si>
  <si>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</si>
  <si>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</si>
  <si>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</si>
  <si>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</si>
  <si>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</si>
  <si>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</si>
  <si>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</si>
  <si>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</si>
  <si>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</si>
  <si>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</si>
  <si>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</si>
  <si>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</si>
  <si>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</si>
  <si>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</si>
  <si>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</si>
  <si>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</si>
  <si>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</si>
  <si>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</si>
  <si>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</si>
  <si>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</si>
  <si>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</si>
  <si>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</si>
  <si>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</si>
  <si>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</si>
  <si>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</si>
  <si>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</si>
  <si>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</si>
  <si>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</si>
  <si>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O.Š. STJEPANA RADIĆA, METKOVIĆ</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</si>
  <si>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</si>
  <si>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</si>
  <si>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</si>
  <si>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</si>
  <si>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</si>
  <si>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</si>
  <si>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</si>
  <si>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</si>
  <si>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</si>
  <si>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</si>
  <si>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</si>
  <si>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</si>
  <si>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</si>
  <si>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</si>
  <si>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</si>
  <si>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</si>
  <si>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</si>
  <si>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12374 - O.Š. STJEPANA RADIĆA, METKOVIĆ</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</si>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</sst>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9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 fontId="6" fillId="0" borderId="40" xfId="0" applyNumberFormat="1" applyFont="1" applyFill="1" applyBorder="1" applyAlignment="1" applyProtection="1">
      <alignment horizontal="right" vertical="center" shrinkToFit="1"/>
      <protection locked="0"/>
    </xf>
    <xf numFmtId="4" fontId="6" fillId="0" borderId="40" xfId="0" applyNumberFormat="1" applyFont="1" applyFill="1" applyBorder="1" applyAlignment="1" applyProtection="1">
      <alignment horizontal="right" vertical="top" shrinkToFit="1"/>
      <protection locked="0"/>
    </xf>
    <xf numFmtId="4" fontId="6" fillId="0" borderId="63" xfId="0" applyNumberFormat="1" applyFont="1" applyFill="1" applyBorder="1" applyAlignment="1" applyProtection="1">
      <alignment horizontal="right" vertical="top" shrinkToFit="1"/>
      <protection locked="0"/>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58">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2271103.56</v>
      </c>
      <c r="D2" s="6">
        <f>'PR-RAS'!E6</f>
        <v>2609516.4799999995</v>
      </c>
      <c r="E2" s="6">
        <v>0</v>
      </c>
      <c r="F2" s="6">
        <v>0</v>
      </c>
      <c r="G2" s="7">
        <f t="shared" ref="G2:G264" si="0">(B2/1000)*(C2*1+D2*2)</f>
        <v>7490.13652</v>
      </c>
      <c r="H2" s="7">
        <f t="shared" ref="H2:H264" si="1">ABS(C2-ROUND(C2,0))+ABS(D2-ROUND(D2,0))</f>
        <v>0.91999999945983291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1894605.4500000002</v>
      </c>
      <c r="D46" s="1">
        <f>'PR-RAS'!E50</f>
        <v>2233363.8199999998</v>
      </c>
      <c r="E46" s="1">
        <v>0</v>
      </c>
      <c r="F46" s="1">
        <v>0</v>
      </c>
      <c r="G46" s="2">
        <f t="shared" si="0"/>
        <v>286259.98904999997</v>
      </c>
      <c r="H46" s="2">
        <f t="shared" si="1"/>
        <v>0.63000000035390258</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788.37</v>
      </c>
      <c r="D58" s="1">
        <f>'PR-RAS'!E62</f>
        <v>456.8</v>
      </c>
      <c r="E58" s="1">
        <v>0</v>
      </c>
      <c r="F58" s="1">
        <v>0</v>
      </c>
      <c r="G58" s="2">
        <f t="shared" si="0"/>
        <v>97.012290000000007</v>
      </c>
      <c r="H58" s="2">
        <f t="shared" si="1"/>
        <v>0.56999999999999318</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788.37</v>
      </c>
      <c r="D59" s="1">
        <f>'PR-RAS'!E63</f>
        <v>456.8</v>
      </c>
      <c r="E59" s="1">
        <v>0</v>
      </c>
      <c r="F59" s="1">
        <v>0</v>
      </c>
      <c r="G59" s="2">
        <f t="shared" si="0"/>
        <v>98.71426000000001</v>
      </c>
      <c r="H59" s="2">
        <f t="shared" si="1"/>
        <v>0.56999999999999318</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1893817.08</v>
      </c>
      <c r="D64" s="1">
        <f>'PR-RAS'!E68</f>
        <v>2232907.02</v>
      </c>
      <c r="E64" s="1">
        <v>0</v>
      </c>
      <c r="F64" s="1">
        <v>0</v>
      </c>
      <c r="G64" s="2">
        <f t="shared" si="0"/>
        <v>400656.76056000002</v>
      </c>
      <c r="H64" s="2">
        <f t="shared" si="1"/>
        <v>0.10000000009313226</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1850031.52</v>
      </c>
      <c r="D65" s="1">
        <f>'PR-RAS'!E69</f>
        <v>2189993.71</v>
      </c>
      <c r="E65" s="1">
        <v>0</v>
      </c>
      <c r="F65" s="1">
        <v>0</v>
      </c>
      <c r="G65" s="2">
        <f t="shared" si="0"/>
        <v>398721.21216</v>
      </c>
      <c r="H65" s="2">
        <f t="shared" si="1"/>
        <v>0.77000000001862645</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43785.56</v>
      </c>
      <c r="D66" s="1">
        <f>'PR-RAS'!E70</f>
        <v>42913.31</v>
      </c>
      <c r="E66" s="1">
        <v>0</v>
      </c>
      <c r="F66" s="1">
        <v>0</v>
      </c>
      <c r="G66" s="2">
        <f t="shared" si="0"/>
        <v>8424.7916999999998</v>
      </c>
      <c r="H66" s="2">
        <f t="shared" si="1"/>
        <v>0.75</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0.03</v>
      </c>
      <c r="D78" s="1">
        <f>'PR-RAS'!E82</f>
        <v>0.01</v>
      </c>
      <c r="E78" s="1">
        <v>0</v>
      </c>
      <c r="F78" s="1">
        <v>0</v>
      </c>
      <c r="G78" s="2">
        <f t="shared" si="0"/>
        <v>3.8500000000000001E-3</v>
      </c>
      <c r="H78" s="2">
        <f t="shared" si="1"/>
        <v>0.04</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0.03</v>
      </c>
      <c r="D79" s="1">
        <f>'PR-RAS'!E83</f>
        <v>0.01</v>
      </c>
      <c r="E79" s="1">
        <v>0</v>
      </c>
      <c r="F79" s="1">
        <v>0</v>
      </c>
      <c r="G79" s="2">
        <f t="shared" si="0"/>
        <v>3.9000000000000003E-3</v>
      </c>
      <c r="H79" s="2">
        <f t="shared" si="1"/>
        <v>0.04</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0.03</v>
      </c>
      <c r="D81" s="1">
        <f>'PR-RAS'!E85</f>
        <v>0.01</v>
      </c>
      <c r="E81" s="1">
        <v>0</v>
      </c>
      <c r="F81" s="1">
        <v>0</v>
      </c>
      <c r="G81" s="2">
        <f t="shared" si="0"/>
        <v>4.0000000000000001E-3</v>
      </c>
      <c r="H81" s="2">
        <f t="shared" si="1"/>
        <v>0.04</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50719.21</v>
      </c>
      <c r="D102" s="1">
        <f>'PR-RAS'!E106</f>
        <v>14307.26</v>
      </c>
      <c r="E102" s="1">
        <v>0</v>
      </c>
      <c r="F102" s="1">
        <v>0</v>
      </c>
      <c r="G102" s="2">
        <f t="shared" si="0"/>
        <v>8012.7067299999999</v>
      </c>
      <c r="H102" s="2">
        <f t="shared" si="1"/>
        <v>0.46999999999934516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50719.21</v>
      </c>
      <c r="D108" s="1">
        <f>'PR-RAS'!E112</f>
        <v>14307.26</v>
      </c>
      <c r="E108" s="1">
        <v>0</v>
      </c>
      <c r="F108" s="1">
        <v>0</v>
      </c>
      <c r="G108" s="2">
        <f t="shared" si="0"/>
        <v>8488.7091099999998</v>
      </c>
      <c r="H108" s="2">
        <f t="shared" si="1"/>
        <v>0.46999999999934516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50719.21</v>
      </c>
      <c r="D113" s="1">
        <f>'PR-RAS'!E117</f>
        <v>14307.26</v>
      </c>
      <c r="E113" s="1">
        <v>0</v>
      </c>
      <c r="F113" s="1">
        <v>0</v>
      </c>
      <c r="G113" s="2">
        <f t="shared" si="0"/>
        <v>8885.3777599999994</v>
      </c>
      <c r="H113" s="2">
        <f t="shared" si="1"/>
        <v>0.46999999999934516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2641.18</v>
      </c>
      <c r="D120" s="1">
        <f>'PR-RAS'!E124</f>
        <v>3292</v>
      </c>
      <c r="E120" s="1">
        <v>0</v>
      </c>
      <c r="F120" s="1">
        <v>0</v>
      </c>
      <c r="G120" s="2">
        <f t="shared" si="0"/>
        <v>1097.7964199999999</v>
      </c>
      <c r="H120" s="2">
        <f t="shared" si="1"/>
        <v>0.17999999999983629</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2641.18</v>
      </c>
      <c r="D121" s="1">
        <f>'PR-RAS'!E125</f>
        <v>3292</v>
      </c>
      <c r="E121" s="1">
        <v>0</v>
      </c>
      <c r="F121" s="1">
        <v>0</v>
      </c>
      <c r="G121" s="2">
        <f t="shared" si="0"/>
        <v>1107.0216</v>
      </c>
      <c r="H121" s="2">
        <f t="shared" si="1"/>
        <v>0.17999999999983629</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2641.18</v>
      </c>
      <c r="D123" s="1">
        <f>'PR-RAS'!E127</f>
        <v>3292</v>
      </c>
      <c r="E123" s="1">
        <v>0</v>
      </c>
      <c r="F123" s="1">
        <v>0</v>
      </c>
      <c r="G123" s="2">
        <f t="shared" si="0"/>
        <v>1125.4719600000001</v>
      </c>
      <c r="H123" s="2">
        <f t="shared" si="1"/>
        <v>0.17999999999983629</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323137.69</v>
      </c>
      <c r="D129" s="1">
        <f>'PR-RAS'!E133</f>
        <v>358553.39</v>
      </c>
      <c r="E129" s="1">
        <v>0</v>
      </c>
      <c r="F129" s="1">
        <v>0</v>
      </c>
      <c r="G129" s="2">
        <f t="shared" si="0"/>
        <v>133151.29216000001</v>
      </c>
      <c r="H129" s="2">
        <f t="shared" si="1"/>
        <v>0.70000000001164153</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323137.69</v>
      </c>
      <c r="D130" s="1">
        <f>'PR-RAS'!E134</f>
        <v>358553.39</v>
      </c>
      <c r="E130" s="1">
        <v>0</v>
      </c>
      <c r="F130" s="1">
        <v>0</v>
      </c>
      <c r="G130" s="2">
        <f t="shared" si="0"/>
        <v>134191.53662999999</v>
      </c>
      <c r="H130" s="2">
        <f t="shared" si="1"/>
        <v>0.70000000001164153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266897.68</v>
      </c>
      <c r="D131" s="1">
        <f>'PR-RAS'!E135</f>
        <v>306186.94</v>
      </c>
      <c r="E131" s="1">
        <v>0</v>
      </c>
      <c r="F131" s="1">
        <v>0</v>
      </c>
      <c r="G131" s="2">
        <f t="shared" si="0"/>
        <v>114305.3028</v>
      </c>
      <c r="H131" s="2">
        <f t="shared" si="1"/>
        <v>0.38000000000465661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56240.01</v>
      </c>
      <c r="D132" s="1">
        <f>'PR-RAS'!E136</f>
        <v>52366.45</v>
      </c>
      <c r="E132" s="1">
        <v>0</v>
      </c>
      <c r="F132" s="1">
        <v>0</v>
      </c>
      <c r="G132" s="2">
        <f t="shared" si="0"/>
        <v>21087.451210000003</v>
      </c>
      <c r="H132" s="2">
        <f t="shared" si="1"/>
        <v>0.45999999999912689</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2171298.2200000002</v>
      </c>
      <c r="D147" s="1">
        <f>'PR-RAS'!E151</f>
        <v>2499383.1099999994</v>
      </c>
      <c r="E147" s="1">
        <v>0</v>
      </c>
      <c r="F147" s="1">
        <v>0</v>
      </c>
      <c r="G147" s="2">
        <f t="shared" si="0"/>
        <v>1046829.4082399999</v>
      </c>
      <c r="H147" s="2">
        <f t="shared" si="1"/>
        <v>0.32999999960884452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1827851.12</v>
      </c>
      <c r="D148" s="1">
        <f>'PR-RAS'!E152</f>
        <v>2069482.9599999997</v>
      </c>
      <c r="E148" s="1">
        <v>0</v>
      </c>
      <c r="F148" s="1">
        <v>0</v>
      </c>
      <c r="G148" s="2">
        <f t="shared" si="0"/>
        <v>877122.10487999977</v>
      </c>
      <c r="H148" s="2">
        <f t="shared" si="1"/>
        <v>0.16000000038184226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1509341.26</v>
      </c>
      <c r="D149" s="1">
        <f>'PR-RAS'!E153</f>
        <v>1702871.65</v>
      </c>
      <c r="E149" s="1">
        <v>0</v>
      </c>
      <c r="F149" s="1">
        <v>0</v>
      </c>
      <c r="G149" s="2">
        <f t="shared" si="0"/>
        <v>727432.51487999992</v>
      </c>
      <c r="H149" s="2">
        <f t="shared" si="1"/>
        <v>0.61000000010244548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1509341.26</v>
      </c>
      <c r="D150" s="1">
        <f>'PR-RAS'!E154</f>
        <v>1702871.65</v>
      </c>
      <c r="E150" s="1">
        <v>0</v>
      </c>
      <c r="F150" s="1">
        <v>0</v>
      </c>
      <c r="G150" s="2">
        <f t="shared" si="0"/>
        <v>732347.5994399999</v>
      </c>
      <c r="H150" s="2">
        <f t="shared" si="1"/>
        <v>0.61000000010244548</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68589.61</v>
      </c>
      <c r="D154" s="1">
        <f>'PR-RAS'!E158</f>
        <v>85185.38</v>
      </c>
      <c r="E154" s="1">
        <v>0</v>
      </c>
      <c r="F154" s="1">
        <v>0</v>
      </c>
      <c r="G154" s="2">
        <f t="shared" si="0"/>
        <v>36560.936609999997</v>
      </c>
      <c r="H154" s="2">
        <f t="shared" si="1"/>
        <v>0.77000000000407454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249920.25</v>
      </c>
      <c r="D155" s="1">
        <f>'PR-RAS'!E159</f>
        <v>281425.93</v>
      </c>
      <c r="E155" s="1">
        <v>0</v>
      </c>
      <c r="F155" s="1">
        <v>0</v>
      </c>
      <c r="G155" s="2">
        <f t="shared" si="0"/>
        <v>125166.90493999999</v>
      </c>
      <c r="H155" s="2">
        <f t="shared" si="1"/>
        <v>0.32000000000698492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249355.98</v>
      </c>
      <c r="D157" s="1">
        <f>'PR-RAS'!E161</f>
        <v>281425.93</v>
      </c>
      <c r="E157" s="1">
        <v>0</v>
      </c>
      <c r="F157" s="1">
        <v>0</v>
      </c>
      <c r="G157" s="2">
        <f t="shared" si="0"/>
        <v>126704.42303999999</v>
      </c>
      <c r="H157" s="2">
        <f t="shared" si="1"/>
        <v>8.999999999650754E-2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564.27</v>
      </c>
      <c r="D158" s="1">
        <f>'PR-RAS'!E162</f>
        <v>0</v>
      </c>
      <c r="E158" s="1">
        <v>0</v>
      </c>
      <c r="F158" s="1">
        <v>0</v>
      </c>
      <c r="G158" s="2">
        <f t="shared" si="0"/>
        <v>88.590389999999999</v>
      </c>
      <c r="H158" s="2">
        <f t="shared" si="1"/>
        <v>0.26999999999998181</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270763.51</v>
      </c>
      <c r="D159" s="1">
        <f>'PR-RAS'!E163</f>
        <v>372065.12</v>
      </c>
      <c r="E159" s="1">
        <v>0</v>
      </c>
      <c r="F159" s="1">
        <v>0</v>
      </c>
      <c r="G159" s="2">
        <f t="shared" si="0"/>
        <v>160353.21249999999</v>
      </c>
      <c r="H159" s="2">
        <f t="shared" si="1"/>
        <v>0.60999999998603016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34091.870000000003</v>
      </c>
      <c r="D160" s="1">
        <f>'PR-RAS'!E164</f>
        <v>38713.54</v>
      </c>
      <c r="E160" s="1">
        <v>0</v>
      </c>
      <c r="F160" s="1">
        <v>0</v>
      </c>
      <c r="G160" s="2">
        <f t="shared" si="0"/>
        <v>17731.513050000001</v>
      </c>
      <c r="H160" s="2">
        <f t="shared" si="1"/>
        <v>0.58999999999650754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7049.51</v>
      </c>
      <c r="D161" s="1">
        <f>'PR-RAS'!E165</f>
        <v>8012.3</v>
      </c>
      <c r="E161" s="1">
        <v>0</v>
      </c>
      <c r="F161" s="1">
        <v>0</v>
      </c>
      <c r="G161" s="2">
        <f t="shared" si="0"/>
        <v>3691.8576000000003</v>
      </c>
      <c r="H161" s="2">
        <f t="shared" si="1"/>
        <v>0.78999999999996362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25222.13</v>
      </c>
      <c r="D162" s="1">
        <f>'PR-RAS'!E166</f>
        <v>29532.51</v>
      </c>
      <c r="E162" s="1">
        <v>0</v>
      </c>
      <c r="F162" s="1">
        <v>0</v>
      </c>
      <c r="G162" s="2">
        <f t="shared" si="0"/>
        <v>13570.23115</v>
      </c>
      <c r="H162" s="2">
        <f t="shared" si="1"/>
        <v>0.62000000000261934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1820.23</v>
      </c>
      <c r="D163" s="1">
        <f>'PR-RAS'!E167</f>
        <v>1168.73</v>
      </c>
      <c r="E163" s="1">
        <v>0</v>
      </c>
      <c r="F163" s="1">
        <v>0</v>
      </c>
      <c r="G163" s="2">
        <f t="shared" si="0"/>
        <v>673.54578000000015</v>
      </c>
      <c r="H163" s="2">
        <f t="shared" si="1"/>
        <v>0.5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119151.77</v>
      </c>
      <c r="D165" s="1">
        <f>'PR-RAS'!E169</f>
        <v>207664.77</v>
      </c>
      <c r="E165" s="1">
        <v>0</v>
      </c>
      <c r="F165" s="1">
        <v>0</v>
      </c>
      <c r="G165" s="2">
        <f t="shared" si="0"/>
        <v>87654.934839999987</v>
      </c>
      <c r="H165" s="2">
        <f t="shared" si="1"/>
        <v>0.46000000000640284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11617.21</v>
      </c>
      <c r="D166" s="1">
        <f>'PR-RAS'!E170</f>
        <v>18499.009999999998</v>
      </c>
      <c r="E166" s="1">
        <v>0</v>
      </c>
      <c r="F166" s="1">
        <v>0</v>
      </c>
      <c r="G166" s="2">
        <f t="shared" si="0"/>
        <v>8021.5129499999994</v>
      </c>
      <c r="H166" s="2">
        <f t="shared" si="1"/>
        <v>0.21999999999752617</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52795.97</v>
      </c>
      <c r="D167" s="1">
        <f>'PR-RAS'!E171</f>
        <v>139285.6</v>
      </c>
      <c r="E167" s="1">
        <v>0</v>
      </c>
      <c r="F167" s="1">
        <v>0</v>
      </c>
      <c r="G167" s="2">
        <f t="shared" si="0"/>
        <v>55006.950220000013</v>
      </c>
      <c r="H167" s="2">
        <f t="shared" si="1"/>
        <v>0.42999999999301508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51807.19</v>
      </c>
      <c r="D168" s="1">
        <f>'PR-RAS'!E172</f>
        <v>48189.42</v>
      </c>
      <c r="E168" s="1">
        <v>0</v>
      </c>
      <c r="F168" s="1">
        <v>0</v>
      </c>
      <c r="G168" s="2">
        <f t="shared" si="0"/>
        <v>24747.067010000002</v>
      </c>
      <c r="H168" s="2">
        <f t="shared" si="1"/>
        <v>0.61000000000058208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1999.19</v>
      </c>
      <c r="D169" s="1">
        <f>'PR-RAS'!E173</f>
        <v>174.83</v>
      </c>
      <c r="E169" s="1">
        <v>0</v>
      </c>
      <c r="F169" s="1">
        <v>0</v>
      </c>
      <c r="G169" s="2">
        <f t="shared" si="0"/>
        <v>394.60680000000002</v>
      </c>
      <c r="H169" s="2">
        <f t="shared" si="1"/>
        <v>0.36000000000004206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932.21</v>
      </c>
      <c r="D170" s="1">
        <f>'PR-RAS'!E174</f>
        <v>904.58</v>
      </c>
      <c r="E170" s="1">
        <v>0</v>
      </c>
      <c r="F170" s="1">
        <v>0</v>
      </c>
      <c r="G170" s="2">
        <f t="shared" si="0"/>
        <v>463.29153000000002</v>
      </c>
      <c r="H170" s="2">
        <f t="shared" si="1"/>
        <v>0.62999999999999545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611.33000000000004</v>
      </c>
      <c r="E172" s="1">
        <v>0</v>
      </c>
      <c r="F172" s="1">
        <v>0</v>
      </c>
      <c r="G172" s="2">
        <f t="shared" si="0"/>
        <v>209.07486000000003</v>
      </c>
      <c r="H172" s="2">
        <f t="shared" si="1"/>
        <v>0.33000000000004093</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76913.39</v>
      </c>
      <c r="D173" s="1">
        <f>'PR-RAS'!E177</f>
        <v>113317.56000000003</v>
      </c>
      <c r="E173" s="1">
        <v>0</v>
      </c>
      <c r="F173" s="1">
        <v>0</v>
      </c>
      <c r="G173" s="2">
        <f t="shared" si="0"/>
        <v>52210.343720000004</v>
      </c>
      <c r="H173" s="2">
        <f t="shared" si="1"/>
        <v>0.8299999999726424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47475.73</v>
      </c>
      <c r="D174" s="1">
        <f>'PR-RAS'!E178</f>
        <v>75600.27</v>
      </c>
      <c r="E174" s="1">
        <v>0</v>
      </c>
      <c r="F174" s="1">
        <v>0</v>
      </c>
      <c r="G174" s="2">
        <f t="shared" si="0"/>
        <v>34370.994709999999</v>
      </c>
      <c r="H174" s="2">
        <f t="shared" si="1"/>
        <v>0.54000000000087311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8503</v>
      </c>
      <c r="D175" s="1">
        <f>'PR-RAS'!E179</f>
        <v>5929.72</v>
      </c>
      <c r="E175" s="1">
        <v>0</v>
      </c>
      <c r="F175" s="1">
        <v>0</v>
      </c>
      <c r="G175" s="2">
        <f t="shared" si="0"/>
        <v>3543.0645600000003</v>
      </c>
      <c r="H175" s="2">
        <f t="shared" si="1"/>
        <v>0.27999999999974534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434.67</v>
      </c>
      <c r="D176" s="1">
        <f>'PR-RAS'!E180</f>
        <v>622.1</v>
      </c>
      <c r="E176" s="1">
        <v>0</v>
      </c>
      <c r="F176" s="1">
        <v>0</v>
      </c>
      <c r="G176" s="2">
        <f t="shared" si="0"/>
        <v>293.80225000000002</v>
      </c>
      <c r="H176" s="2">
        <f t="shared" si="1"/>
        <v>0.43000000000000682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9426.8700000000008</v>
      </c>
      <c r="D177" s="1">
        <f>'PR-RAS'!E181</f>
        <v>10146.35</v>
      </c>
      <c r="E177" s="1">
        <v>0</v>
      </c>
      <c r="F177" s="1">
        <v>0</v>
      </c>
      <c r="G177" s="2">
        <f t="shared" si="0"/>
        <v>5230.6443199999994</v>
      </c>
      <c r="H177" s="2">
        <f t="shared" si="1"/>
        <v>0.47999999999956344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329.32</v>
      </c>
      <c r="D178" s="1">
        <f>'PR-RAS'!E182</f>
        <v>1399.6</v>
      </c>
      <c r="E178" s="1">
        <v>0</v>
      </c>
      <c r="F178" s="1">
        <v>0</v>
      </c>
      <c r="G178" s="2">
        <f t="shared" si="0"/>
        <v>553.74803999999995</v>
      </c>
      <c r="H178" s="2">
        <f t="shared" si="1"/>
        <v>0.72000000000008413</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1775.83</v>
      </c>
      <c r="D179" s="1">
        <f>'PR-RAS'!E183</f>
        <v>6294.55</v>
      </c>
      <c r="E179" s="1">
        <v>0</v>
      </c>
      <c r="F179" s="1">
        <v>0</v>
      </c>
      <c r="G179" s="2">
        <f t="shared" si="0"/>
        <v>2556.9575399999999</v>
      </c>
      <c r="H179" s="2">
        <f t="shared" si="1"/>
        <v>0.61999999999989086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1440.54</v>
      </c>
      <c r="D180" s="1">
        <f>'PR-RAS'!E184</f>
        <v>2099.5500000000002</v>
      </c>
      <c r="E180" s="1">
        <v>0</v>
      </c>
      <c r="F180" s="1">
        <v>0</v>
      </c>
      <c r="G180" s="2">
        <f t="shared" si="0"/>
        <v>1009.4955600000001</v>
      </c>
      <c r="H180" s="2">
        <f t="shared" si="1"/>
        <v>0.90999999999985448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2728.7</v>
      </c>
      <c r="D181" s="1">
        <f>'PR-RAS'!E185</f>
        <v>4181.25</v>
      </c>
      <c r="E181" s="1">
        <v>0</v>
      </c>
      <c r="F181" s="1">
        <v>0</v>
      </c>
      <c r="G181" s="2">
        <f t="shared" si="0"/>
        <v>1996.4160000000002</v>
      </c>
      <c r="H181" s="2">
        <f t="shared" si="1"/>
        <v>0.5500000000001819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4798.7299999999996</v>
      </c>
      <c r="D182" s="1">
        <f>'PR-RAS'!E186</f>
        <v>7044.17</v>
      </c>
      <c r="E182" s="1">
        <v>0</v>
      </c>
      <c r="F182" s="1">
        <v>0</v>
      </c>
      <c r="G182" s="2">
        <f t="shared" si="0"/>
        <v>3418.5596699999996</v>
      </c>
      <c r="H182" s="2">
        <f t="shared" si="1"/>
        <v>0.44000000000050932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53.09</v>
      </c>
      <c r="D183" s="1">
        <f>'PR-RAS'!E187</f>
        <v>100</v>
      </c>
      <c r="E183" s="1">
        <v>0</v>
      </c>
      <c r="F183" s="1">
        <v>0</v>
      </c>
      <c r="G183" s="2">
        <f t="shared" si="0"/>
        <v>46.062379999999997</v>
      </c>
      <c r="H183" s="2">
        <f t="shared" si="1"/>
        <v>9.0000000000003411E-2</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40553.39</v>
      </c>
      <c r="D184" s="1">
        <f>'PR-RAS'!E188</f>
        <v>12269.25</v>
      </c>
      <c r="E184" s="1">
        <v>0</v>
      </c>
      <c r="F184" s="1">
        <v>0</v>
      </c>
      <c r="G184" s="2">
        <f t="shared" si="0"/>
        <v>11911.81587</v>
      </c>
      <c r="H184" s="2">
        <f t="shared" si="1"/>
        <v>0.63999999999941792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3482.55</v>
      </c>
      <c r="D186" s="1">
        <f>'PR-RAS'!E190</f>
        <v>5865.12</v>
      </c>
      <c r="E186" s="1">
        <v>0</v>
      </c>
      <c r="F186" s="1">
        <v>0</v>
      </c>
      <c r="G186" s="2">
        <f t="shared" si="0"/>
        <v>2814.3661500000003</v>
      </c>
      <c r="H186" s="2">
        <f t="shared" si="1"/>
        <v>0.56999999999970896</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2625.26</v>
      </c>
      <c r="D187" s="1">
        <f>'PR-RAS'!E191</f>
        <v>1546.49</v>
      </c>
      <c r="E187" s="1">
        <v>0</v>
      </c>
      <c r="F187" s="1">
        <v>0</v>
      </c>
      <c r="G187" s="2">
        <f t="shared" si="0"/>
        <v>1063.5926399999998</v>
      </c>
      <c r="H187" s="2">
        <f t="shared" si="1"/>
        <v>0.75000000000022737</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309.91000000000003</v>
      </c>
      <c r="D188" s="1">
        <f>'PR-RAS'!E192</f>
        <v>254.36</v>
      </c>
      <c r="E188" s="1">
        <v>0</v>
      </c>
      <c r="F188" s="1">
        <v>0</v>
      </c>
      <c r="G188" s="2">
        <f t="shared" si="0"/>
        <v>153.08381000000003</v>
      </c>
      <c r="H188" s="2">
        <f t="shared" si="1"/>
        <v>0.44999999999998863</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4623.7299999999996</v>
      </c>
      <c r="D189" s="1">
        <f>'PR-RAS'!E193</f>
        <v>4453.28</v>
      </c>
      <c r="E189" s="1">
        <v>0</v>
      </c>
      <c r="F189" s="1">
        <v>0</v>
      </c>
      <c r="G189" s="2">
        <f t="shared" si="0"/>
        <v>2543.69452</v>
      </c>
      <c r="H189" s="2">
        <f t="shared" si="1"/>
        <v>0.5500000000001819</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26424.28</v>
      </c>
      <c r="D190" s="1">
        <f>'PR-RAS'!E194</f>
        <v>0</v>
      </c>
      <c r="E190" s="1">
        <v>0</v>
      </c>
      <c r="F190" s="1">
        <v>0</v>
      </c>
      <c r="G190" s="2">
        <f t="shared" si="0"/>
        <v>4994.1889199999996</v>
      </c>
      <c r="H190" s="2">
        <f t="shared" si="1"/>
        <v>0.27999999999883585</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3087.66</v>
      </c>
      <c r="D191" s="1">
        <f>'PR-RAS'!E195</f>
        <v>150</v>
      </c>
      <c r="E191" s="1">
        <v>0</v>
      </c>
      <c r="F191" s="1">
        <v>0</v>
      </c>
      <c r="G191" s="2">
        <f t="shared" si="0"/>
        <v>643.65539999999999</v>
      </c>
      <c r="H191" s="2">
        <f t="shared" si="1"/>
        <v>0.34000000000014552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14249.6</v>
      </c>
      <c r="D192" s="1">
        <f>'PR-RAS'!E196</f>
        <v>774.67</v>
      </c>
      <c r="E192" s="1">
        <v>0</v>
      </c>
      <c r="F192" s="1">
        <v>0</v>
      </c>
      <c r="G192" s="2">
        <f t="shared" si="0"/>
        <v>3017.5975400000002</v>
      </c>
      <c r="H192" s="2">
        <f t="shared" si="1"/>
        <v>0.72999999999967713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14249.6</v>
      </c>
      <c r="D206" s="1">
        <f>'PR-RAS'!E210</f>
        <v>774.67</v>
      </c>
      <c r="E206" s="1">
        <v>0</v>
      </c>
      <c r="F206" s="1">
        <v>0</v>
      </c>
      <c r="G206" s="2">
        <f t="shared" si="0"/>
        <v>3238.7826999999997</v>
      </c>
      <c r="H206" s="2">
        <f t="shared" si="1"/>
        <v>0.72999999999967713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886</v>
      </c>
      <c r="D207" s="1">
        <f>'PR-RAS'!E211</f>
        <v>774.67</v>
      </c>
      <c r="E207" s="1">
        <v>0</v>
      </c>
      <c r="F207" s="1">
        <v>0</v>
      </c>
      <c r="G207" s="2">
        <f t="shared" si="0"/>
        <v>501.68004000000002</v>
      </c>
      <c r="H207" s="2">
        <f t="shared" si="1"/>
        <v>0.33000000000004093</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13363.6</v>
      </c>
      <c r="D209" s="1">
        <f>'PR-RAS'!E213</f>
        <v>0</v>
      </c>
      <c r="E209" s="1">
        <v>0</v>
      </c>
      <c r="F209" s="1">
        <v>0</v>
      </c>
      <c r="G209" s="2">
        <f t="shared" si="0"/>
        <v>2779.6288</v>
      </c>
      <c r="H209" s="2">
        <f t="shared" si="1"/>
        <v>0.3999999999996362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58433.99</v>
      </c>
      <c r="D248" s="1">
        <f>'PR-RAS'!E252</f>
        <v>55155.94</v>
      </c>
      <c r="E248" s="1">
        <v>0</v>
      </c>
      <c r="F248" s="1">
        <v>0</v>
      </c>
      <c r="G248" s="2">
        <f t="shared" si="0"/>
        <v>41680.229889999995</v>
      </c>
      <c r="H248" s="2">
        <f t="shared" si="1"/>
        <v>6.9999999999708962E-2</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58433.99</v>
      </c>
      <c r="D255" s="1">
        <f>'PR-RAS'!E259</f>
        <v>55155.94</v>
      </c>
      <c r="E255" s="1">
        <v>0</v>
      </c>
      <c r="F255" s="1">
        <v>0</v>
      </c>
      <c r="G255" s="2">
        <f t="shared" si="0"/>
        <v>42861.450980000001</v>
      </c>
      <c r="H255" s="2">
        <f t="shared" si="1"/>
        <v>6.9999999999708962E-2</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9145.1299999999992</v>
      </c>
      <c r="D256" s="1">
        <f>'PR-RAS'!E260</f>
        <v>0</v>
      </c>
      <c r="E256" s="1">
        <v>0</v>
      </c>
      <c r="F256" s="1">
        <v>0</v>
      </c>
      <c r="G256" s="2">
        <f t="shared" si="0"/>
        <v>2332.0081499999997</v>
      </c>
      <c r="H256" s="2">
        <f t="shared" si="1"/>
        <v>0.12999999999919964</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49288.86</v>
      </c>
      <c r="D257" s="1">
        <f>'PR-RAS'!E261</f>
        <v>55155.94</v>
      </c>
      <c r="E257" s="1">
        <v>0</v>
      </c>
      <c r="F257" s="1">
        <v>0</v>
      </c>
      <c r="G257" s="2">
        <f t="shared" si="0"/>
        <v>40857.78944</v>
      </c>
      <c r="H257" s="2">
        <f t="shared" si="1"/>
        <v>0.19999999999708962</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1904.42</v>
      </c>
      <c r="E259" s="1">
        <v>0</v>
      </c>
      <c r="F259" s="1">
        <v>0</v>
      </c>
      <c r="G259" s="2">
        <f t="shared" si="0"/>
        <v>982.68072000000006</v>
      </c>
      <c r="H259" s="2">
        <f t="shared" si="1"/>
        <v>0.42000000000007276</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1904.42</v>
      </c>
      <c r="E260" s="1">
        <v>0</v>
      </c>
      <c r="F260" s="1">
        <v>0</v>
      </c>
      <c r="G260" s="2">
        <f t="shared" si="0"/>
        <v>986.4895600000001</v>
      </c>
      <c r="H260" s="2">
        <f t="shared" si="1"/>
        <v>0.42000000000007276</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1904.42</v>
      </c>
      <c r="E262" s="1">
        <v>0</v>
      </c>
      <c r="F262" s="1">
        <v>0</v>
      </c>
      <c r="G262" s="2">
        <f t="shared" si="0"/>
        <v>994.10724000000005</v>
      </c>
      <c r="H262" s="2">
        <f t="shared" si="1"/>
        <v>0.42000000000007276</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2171298.2200000002</v>
      </c>
      <c r="D285" s="1">
        <f>'PR-RAS'!E289</f>
        <v>2499383.1099999994</v>
      </c>
      <c r="E285" s="1">
        <v>0</v>
      </c>
      <c r="F285" s="1">
        <v>0</v>
      </c>
      <c r="G285" s="2">
        <f t="shared" si="8"/>
        <v>2036298.3009599997</v>
      </c>
      <c r="H285" s="2">
        <f t="shared" si="9"/>
        <v>0.32999999960884452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99805.339999999851</v>
      </c>
      <c r="D286" s="1">
        <f>'PR-RAS'!E290</f>
        <v>110133.37000000011</v>
      </c>
      <c r="E286" s="1">
        <v>0</v>
      </c>
      <c r="F286" s="1">
        <v>0</v>
      </c>
      <c r="G286" s="2">
        <f t="shared" si="8"/>
        <v>91220.54280000001</v>
      </c>
      <c r="H286" s="2">
        <f t="shared" si="9"/>
        <v>0.7099999999627471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68287.33</v>
      </c>
      <c r="D288" s="1">
        <f>'PR-RAS'!E292</f>
        <v>126817.60000000001</v>
      </c>
      <c r="E288" s="1">
        <v>0</v>
      </c>
      <c r="F288" s="1">
        <v>0</v>
      </c>
      <c r="G288" s="2">
        <f t="shared" si="8"/>
        <v>92391.766109999997</v>
      </c>
      <c r="H288" s="2">
        <f t="shared" si="9"/>
        <v>0.72999999999592546</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694.6</v>
      </c>
      <c r="D290" s="1">
        <f>'PR-RAS'!E294</f>
        <v>422.8</v>
      </c>
      <c r="E290" s="1">
        <v>0</v>
      </c>
      <c r="F290" s="1">
        <v>0</v>
      </c>
      <c r="G290" s="2">
        <f t="shared" si="8"/>
        <v>445.11779999999999</v>
      </c>
      <c r="H290" s="2">
        <f t="shared" si="9"/>
        <v>0.59999999999996589</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238.9</v>
      </c>
      <c r="D291" s="1">
        <f>'PR-RAS'!E295</f>
        <v>424</v>
      </c>
      <c r="E291" s="1">
        <v>0</v>
      </c>
      <c r="F291" s="1">
        <v>0</v>
      </c>
      <c r="G291" s="2">
        <f t="shared" si="8"/>
        <v>315.20100000000002</v>
      </c>
      <c r="H291" s="2">
        <f t="shared" si="9"/>
        <v>9.9999999999994316E-2</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99505.95</v>
      </c>
      <c r="D345" s="1">
        <f>'PR-RAS'!E350</f>
        <v>93028.75</v>
      </c>
      <c r="E345" s="1">
        <v>0</v>
      </c>
      <c r="F345" s="1">
        <v>0</v>
      </c>
      <c r="G345" s="2">
        <f t="shared" si="8"/>
        <v>98233.826799999995</v>
      </c>
      <c r="H345" s="2">
        <f t="shared" si="9"/>
        <v>0.30000000000291038</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43265.939999999995</v>
      </c>
      <c r="D358" s="1">
        <f>'PR-RAS'!E363</f>
        <v>40662.300000000003</v>
      </c>
      <c r="E358" s="1">
        <v>0</v>
      </c>
      <c r="F358" s="1">
        <v>0</v>
      </c>
      <c r="G358" s="2">
        <f t="shared" si="8"/>
        <v>44478.822780000002</v>
      </c>
      <c r="H358" s="2">
        <f t="shared" si="9"/>
        <v>0.36000000000785803</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1990.84</v>
      </c>
      <c r="D364" s="1">
        <f>'PR-RAS'!E369</f>
        <v>1450</v>
      </c>
      <c r="E364" s="1">
        <v>0</v>
      </c>
      <c r="F364" s="1">
        <v>0</v>
      </c>
      <c r="G364" s="2">
        <f t="shared" si="8"/>
        <v>1775.37492</v>
      </c>
      <c r="H364" s="2">
        <f t="shared" si="9"/>
        <v>0.16000000000008185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701</v>
      </c>
      <c r="E365" s="1">
        <v>0</v>
      </c>
      <c r="F365" s="1">
        <v>0</v>
      </c>
      <c r="G365" s="2">
        <f t="shared" si="8"/>
        <v>510.32799999999997</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1990.84</v>
      </c>
      <c r="D367" s="1">
        <f>'PR-RAS'!E372</f>
        <v>749</v>
      </c>
      <c r="E367" s="1">
        <v>0</v>
      </c>
      <c r="F367" s="1">
        <v>0</v>
      </c>
      <c r="G367" s="2">
        <f t="shared" si="8"/>
        <v>1276.91544</v>
      </c>
      <c r="H367" s="2">
        <f t="shared" si="9"/>
        <v>0.16000000000008185</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41275.1</v>
      </c>
      <c r="D378" s="1">
        <f>'PR-RAS'!E383</f>
        <v>39212.300000000003</v>
      </c>
      <c r="E378" s="1">
        <v>0</v>
      </c>
      <c r="F378" s="1">
        <v>0</v>
      </c>
      <c r="G378" s="2">
        <f t="shared" si="8"/>
        <v>45126.786900000006</v>
      </c>
      <c r="H378" s="2">
        <f t="shared" si="9"/>
        <v>0.40000000000145519</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41275.1</v>
      </c>
      <c r="D379" s="1">
        <f>'PR-RAS'!E384</f>
        <v>39212.300000000003</v>
      </c>
      <c r="E379" s="1">
        <v>0</v>
      </c>
      <c r="F379" s="1">
        <v>0</v>
      </c>
      <c r="G379" s="2">
        <f t="shared" si="8"/>
        <v>45246.486600000004</v>
      </c>
      <c r="H379" s="2">
        <f t="shared" si="9"/>
        <v>0.40000000000145519</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56240.01</v>
      </c>
      <c r="D397" s="1">
        <f>'PR-RAS'!E402</f>
        <v>52366.45</v>
      </c>
      <c r="E397" s="1">
        <v>0</v>
      </c>
      <c r="F397" s="1">
        <v>0</v>
      </c>
      <c r="G397" s="2">
        <f t="shared" si="8"/>
        <v>63745.272360000003</v>
      </c>
      <c r="H397" s="2">
        <f t="shared" si="9"/>
        <v>0.45999999999912689</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56240.01</v>
      </c>
      <c r="D398" s="1">
        <f>'PR-RAS'!E403</f>
        <v>52366.45</v>
      </c>
      <c r="E398" s="1">
        <v>0</v>
      </c>
      <c r="F398" s="1">
        <v>0</v>
      </c>
      <c r="G398" s="2">
        <f t="shared" si="8"/>
        <v>63906.245270000007</v>
      </c>
      <c r="H398" s="2">
        <f t="shared" si="9"/>
        <v>0.45999999999912689</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99505.95</v>
      </c>
      <c r="D403" s="1">
        <f>'PR-RAS'!E408</f>
        <v>93028.75</v>
      </c>
      <c r="E403" s="1">
        <v>0</v>
      </c>
      <c r="F403" s="1">
        <v>0</v>
      </c>
      <c r="G403" s="2">
        <f t="shared" si="8"/>
        <v>114796.50690000001</v>
      </c>
      <c r="H403" s="2">
        <f t="shared" si="9"/>
        <v>0.30000000000291038</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60855.45</v>
      </c>
      <c r="D405" s="1">
        <f>'PR-RAS'!E410</f>
        <v>119086.3</v>
      </c>
      <c r="E405" s="1">
        <v>0</v>
      </c>
      <c r="F405" s="1">
        <v>0</v>
      </c>
      <c r="G405" s="2">
        <f t="shared" si="8"/>
        <v>120807.3322</v>
      </c>
      <c r="H405" s="2">
        <f t="shared" si="9"/>
        <v>0.75</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2271103.56</v>
      </c>
      <c r="D407" s="1">
        <f>'PR-RAS'!E412</f>
        <v>2609516.4799999995</v>
      </c>
      <c r="E407" s="1">
        <v>0</v>
      </c>
      <c r="F407" s="1">
        <v>0</v>
      </c>
      <c r="G407" s="2">
        <f t="shared" si="8"/>
        <v>3040995.4271200001</v>
      </c>
      <c r="H407" s="2">
        <f t="shared" si="9"/>
        <v>0.91999999945983291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2270804.1700000004</v>
      </c>
      <c r="D408" s="1">
        <f>'PR-RAS'!E413</f>
        <v>2592411.8599999994</v>
      </c>
      <c r="E408" s="1">
        <v>0</v>
      </c>
      <c r="F408" s="1">
        <v>0</v>
      </c>
      <c r="G408" s="2">
        <f t="shared" si="8"/>
        <v>3034440.5512299994</v>
      </c>
      <c r="H408" s="2">
        <f t="shared" si="9"/>
        <v>0.31000000098720193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299.38999999966472</v>
      </c>
      <c r="D409" s="1">
        <f>'PR-RAS'!E414</f>
        <v>17104.620000000112</v>
      </c>
      <c r="E409" s="1">
        <v>0</v>
      </c>
      <c r="F409" s="1">
        <v>0</v>
      </c>
      <c r="G409" s="2">
        <f t="shared" si="8"/>
        <v>14079.521039999954</v>
      </c>
      <c r="H409" s="2">
        <f t="shared" si="9"/>
        <v>0.76999999955296516</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7431.8800000000047</v>
      </c>
      <c r="D411" s="1">
        <f>'PR-RAS'!E416</f>
        <v>7731.3000000000029</v>
      </c>
      <c r="E411" s="1">
        <v>0</v>
      </c>
      <c r="F411" s="1">
        <v>0</v>
      </c>
      <c r="G411" s="2">
        <f t="shared" si="8"/>
        <v>9386.7368000000042</v>
      </c>
      <c r="H411" s="2">
        <f t="shared" si="9"/>
        <v>0.41999999999825377</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694.6</v>
      </c>
      <c r="D413" s="1">
        <f>'PR-RAS'!E418</f>
        <v>422.8</v>
      </c>
      <c r="E413" s="1">
        <v>0</v>
      </c>
      <c r="F413" s="1">
        <v>0</v>
      </c>
      <c r="G413" s="2">
        <f t="shared" si="8"/>
        <v>634.56240000000003</v>
      </c>
      <c r="H413" s="2">
        <f t="shared" si="9"/>
        <v>0.59999999999996589</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2271103.56</v>
      </c>
      <c r="D633" s="1">
        <f>'PR-RAS'!E639</f>
        <v>2609516.4799999995</v>
      </c>
      <c r="E633" s="1">
        <v>0</v>
      </c>
      <c r="F633" s="1">
        <v>0</v>
      </c>
      <c r="G633" s="2">
        <f t="shared" si="10"/>
        <v>4733766.2806399995</v>
      </c>
      <c r="H633" s="2">
        <f t="shared" si="11"/>
        <v>0.91999999945983291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2270804.1700000004</v>
      </c>
      <c r="D634" s="1">
        <f>'PR-RAS'!E640</f>
        <v>2592411.8599999994</v>
      </c>
      <c r="E634" s="1">
        <v>0</v>
      </c>
      <c r="F634" s="1">
        <v>0</v>
      </c>
      <c r="G634" s="2">
        <f t="shared" si="10"/>
        <v>4719412.4543699995</v>
      </c>
      <c r="H634" s="2">
        <f t="shared" si="11"/>
        <v>0.31000000098720193</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299.38999999966472</v>
      </c>
      <c r="D635" s="1">
        <f>'PR-RAS'!E641</f>
        <v>17104.620000000112</v>
      </c>
      <c r="E635" s="1">
        <v>0</v>
      </c>
      <c r="F635" s="1">
        <v>0</v>
      </c>
      <c r="G635" s="2">
        <f t="shared" si="10"/>
        <v>21878.471419999929</v>
      </c>
      <c r="H635" s="2">
        <f t="shared" si="11"/>
        <v>0.76999999955296516</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7431.8800000000047</v>
      </c>
      <c r="D637" s="1">
        <f>'PR-RAS'!E643</f>
        <v>7731.3000000000029</v>
      </c>
      <c r="E637" s="1">
        <v>0</v>
      </c>
      <c r="F637" s="1">
        <v>0</v>
      </c>
      <c r="G637" s="2">
        <f t="shared" si="10"/>
        <v>14560.889280000007</v>
      </c>
      <c r="H637" s="2">
        <f t="shared" si="11"/>
        <v>0.41999999999825377</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7731.2699999996694</v>
      </c>
      <c r="D639" s="1">
        <f>'PR-RAS'!E645</f>
        <v>24835.920000000115</v>
      </c>
      <c r="E639" s="1">
        <v>0</v>
      </c>
      <c r="F639" s="1">
        <v>0</v>
      </c>
      <c r="G639" s="2">
        <f t="shared" si="10"/>
        <v>36623.184179999938</v>
      </c>
      <c r="H639" s="2">
        <f t="shared" si="11"/>
        <v>0.34999999955471139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172685.79</v>
      </c>
      <c r="D641" s="1">
        <f>'PR-RAS'!E647</f>
        <v>207416.19</v>
      </c>
      <c r="E641" s="1">
        <v>0</v>
      </c>
      <c r="F641" s="1">
        <v>0</v>
      </c>
      <c r="G641" s="2">
        <f t="shared" si="10"/>
        <v>376011.62880000001</v>
      </c>
      <c r="H641" s="2">
        <f t="shared" si="11"/>
        <v>0.39999999999417923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14647.62</v>
      </c>
      <c r="D642" s="1">
        <f>'PR-RAS'!E649</f>
        <v>8969.74</v>
      </c>
      <c r="E642" s="1">
        <v>0</v>
      </c>
      <c r="F642" s="1">
        <v>0</v>
      </c>
      <c r="G642" s="2">
        <f t="shared" si="10"/>
        <v>20888.331099999999</v>
      </c>
      <c r="H642" s="2">
        <f t="shared" si="11"/>
        <v>0.63999999999941792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510211.55</v>
      </c>
      <c r="D643" s="1">
        <f>'PR-RAS'!E650</f>
        <v>616162.98</v>
      </c>
      <c r="E643" s="1">
        <v>0</v>
      </c>
      <c r="F643" s="1">
        <v>0</v>
      </c>
      <c r="G643" s="2">
        <f t="shared" si="10"/>
        <v>1118709.0814199999</v>
      </c>
      <c r="H643" s="2">
        <f t="shared" si="11"/>
        <v>0.47000000003026798</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515889.43</v>
      </c>
      <c r="D644" s="1">
        <f>'PR-RAS'!E651</f>
        <v>549193.39</v>
      </c>
      <c r="E644" s="1">
        <v>0</v>
      </c>
      <c r="F644" s="1">
        <v>0</v>
      </c>
      <c r="G644" s="2">
        <f t="shared" si="10"/>
        <v>1037979.60303</v>
      </c>
      <c r="H644" s="2">
        <f t="shared" si="11"/>
        <v>0.82000000000698492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8969.7400000000489</v>
      </c>
      <c r="D645" s="1">
        <f>'PR-RAS'!E652</f>
        <v>75939.329999999958</v>
      </c>
      <c r="E645" s="1">
        <v>0</v>
      </c>
      <c r="F645" s="1">
        <v>0</v>
      </c>
      <c r="G645" s="2">
        <f t="shared" si="10"/>
        <v>103586.36959999998</v>
      </c>
      <c r="H645" s="2">
        <f t="shared" si="11"/>
        <v>0.58999999990919605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100</v>
      </c>
      <c r="D647" s="1">
        <f>'PR-RAS'!E654</f>
        <v>99</v>
      </c>
      <c r="E647" s="1">
        <v>0</v>
      </c>
      <c r="F647" s="1">
        <v>0</v>
      </c>
      <c r="G647" s="2">
        <f t="shared" si="10"/>
        <v>192.50800000000001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98</v>
      </c>
      <c r="D649" s="1">
        <f>'PR-RAS'!E656</f>
        <v>96</v>
      </c>
      <c r="E649" s="1">
        <v>0</v>
      </c>
      <c r="F649" s="1">
        <v>0</v>
      </c>
      <c r="G649" s="2">
        <f t="shared" si="10"/>
        <v>187.92000000000002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788.37</v>
      </c>
      <c r="D664" s="1">
        <f>'PR-RAS'!E671</f>
        <v>456.8</v>
      </c>
      <c r="E664" s="1">
        <v>0</v>
      </c>
      <c r="F664" s="1">
        <v>0</v>
      </c>
      <c r="G664" s="2">
        <f t="shared" si="10"/>
        <v>1128.4061100000001</v>
      </c>
      <c r="H664" s="2">
        <f t="shared" si="11"/>
        <v>0.56999999999999318</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1850031.52</v>
      </c>
      <c r="D668" s="1">
        <f>'PR-RAS'!E675</f>
        <v>2189793.71</v>
      </c>
      <c r="E668" s="1">
        <v>0</v>
      </c>
      <c r="F668" s="1">
        <v>0</v>
      </c>
      <c r="G668" s="2">
        <f t="shared" si="10"/>
        <v>4155155.8329799999</v>
      </c>
      <c r="H668" s="2">
        <f t="shared" si="11"/>
        <v>0.77000000001862645</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200</v>
      </c>
      <c r="E669" s="1">
        <v>0</v>
      </c>
      <c r="F669" s="1">
        <v>0</v>
      </c>
      <c r="G669" s="2">
        <f t="shared" si="10"/>
        <v>267.2</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41794.720000000001</v>
      </c>
      <c r="D670" s="1">
        <f>'PR-RAS'!E677</f>
        <v>37913.31</v>
      </c>
      <c r="E670" s="1">
        <v>0</v>
      </c>
      <c r="F670" s="1">
        <v>0</v>
      </c>
      <c r="G670" s="2">
        <f t="shared" si="10"/>
        <v>78688.676460000002</v>
      </c>
      <c r="H670" s="2">
        <f t="shared" si="11"/>
        <v>0.58999999999650754</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1990.84</v>
      </c>
      <c r="D671" s="1">
        <f>'PR-RAS'!E678</f>
        <v>5000</v>
      </c>
      <c r="E671" s="1">
        <v>0</v>
      </c>
      <c r="F671" s="1">
        <v>0</v>
      </c>
      <c r="G671" s="2">
        <f t="shared" si="10"/>
        <v>8033.8628000000008</v>
      </c>
      <c r="H671" s="2">
        <f t="shared" si="11"/>
        <v>0.16000000000008185</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43294.84</v>
      </c>
      <c r="D703" s="1">
        <f>'PR-RAS'!E710</f>
        <v>458.09</v>
      </c>
      <c r="E703" s="1">
        <v>0</v>
      </c>
      <c r="F703" s="1">
        <v>0</v>
      </c>
      <c r="G703" s="2">
        <f t="shared" si="10"/>
        <v>31036.136039999998</v>
      </c>
      <c r="H703" s="2">
        <f t="shared" si="11"/>
        <v>0.25000000000346745</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2864.82</v>
      </c>
      <c r="D705" s="1">
        <f>'PR-RAS'!E712</f>
        <v>2478</v>
      </c>
      <c r="E705" s="1">
        <v>0</v>
      </c>
      <c r="F705" s="1">
        <v>0</v>
      </c>
      <c r="G705" s="2">
        <f t="shared" si="10"/>
        <v>5505.8572799999993</v>
      </c>
      <c r="H705" s="2">
        <f t="shared" si="11"/>
        <v>0.17999999999983629</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2123.56</v>
      </c>
      <c r="D709" s="1">
        <f>'PR-RAS'!E716</f>
        <v>0</v>
      </c>
      <c r="E709" s="1">
        <v>0</v>
      </c>
      <c r="F709" s="1">
        <v>0</v>
      </c>
      <c r="G709" s="2">
        <f t="shared" si="10"/>
        <v>1503.4804799999999</v>
      </c>
      <c r="H709" s="2">
        <f t="shared" si="11"/>
        <v>0.44000000000005457</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2697.72</v>
      </c>
      <c r="D710" s="1">
        <f>'PR-RAS'!E717</f>
        <v>1989.4</v>
      </c>
      <c r="E710" s="1">
        <v>0</v>
      </c>
      <c r="F710" s="1">
        <v>0</v>
      </c>
      <c r="G710" s="2">
        <f t="shared" si="10"/>
        <v>4733.6526800000001</v>
      </c>
      <c r="H710" s="2">
        <f t="shared" si="11"/>
        <v>0.68000000000029104</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25222.13</v>
      </c>
      <c r="D711" s="1">
        <f>'PR-RAS'!E718</f>
        <v>29532.51</v>
      </c>
      <c r="E711" s="1">
        <v>0</v>
      </c>
      <c r="F711" s="1">
        <v>0</v>
      </c>
      <c r="G711" s="2">
        <f t="shared" si="10"/>
        <v>59843.876499999991</v>
      </c>
      <c r="H711" s="2">
        <f t="shared" si="11"/>
        <v>0.62000000000261934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5662.75</v>
      </c>
      <c r="E713" s="1">
        <v>0</v>
      </c>
      <c r="F713" s="1">
        <v>0</v>
      </c>
      <c r="G713" s="2">
        <f t="shared" si="10"/>
        <v>8063.7559999999994</v>
      </c>
      <c r="H713" s="2">
        <f t="shared" si="11"/>
        <v>0.25</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536.36</v>
      </c>
      <c r="D714" s="1">
        <f>'PR-RAS'!E721</f>
        <v>357.56</v>
      </c>
      <c r="E714" s="1">
        <v>0</v>
      </c>
      <c r="F714" s="1">
        <v>0</v>
      </c>
      <c r="G714" s="2">
        <f t="shared" si="10"/>
        <v>892.30524000000003</v>
      </c>
      <c r="H714" s="2">
        <f t="shared" si="11"/>
        <v>0.80000000000001137</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991.42</v>
      </c>
      <c r="E715" s="1">
        <v>0</v>
      </c>
      <c r="F715" s="1">
        <v>0</v>
      </c>
      <c r="G715" s="2">
        <f t="shared" si="10"/>
        <v>1415.74776</v>
      </c>
      <c r="H715" s="2">
        <f t="shared" si="11"/>
        <v>0.41999999999995907</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2192.58</v>
      </c>
      <c r="D719" s="1">
        <f>'PR-RAS'!E726</f>
        <v>0</v>
      </c>
      <c r="E719" s="1">
        <v>0</v>
      </c>
      <c r="F719" s="1">
        <v>0</v>
      </c>
      <c r="G719" s="2">
        <f t="shared" si="10"/>
        <v>1574.27244</v>
      </c>
      <c r="H719" s="2">
        <f t="shared" si="11"/>
        <v>0.42000000000007276</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9145.1299999999992</v>
      </c>
      <c r="D809" s="1">
        <f>'PR-RAS'!E816</f>
        <v>0</v>
      </c>
      <c r="E809" s="1">
        <v>0</v>
      </c>
      <c r="F809" s="1">
        <v>0</v>
      </c>
      <c r="G809" s="2">
        <f t="shared" si="10"/>
        <v>7389.2650400000002</v>
      </c>
      <c r="H809" s="2">
        <f t="shared" si="11"/>
        <v>0.12999999999919964</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49288.86</v>
      </c>
      <c r="D821" s="1">
        <f>'PR-RAS'!E828</f>
        <v>55155.94</v>
      </c>
      <c r="E821" s="1">
        <v>0</v>
      </c>
      <c r="F821" s="1">
        <v>0</v>
      </c>
      <c r="G821" s="2">
        <f t="shared" si="18"/>
        <v>130872.60679999998</v>
      </c>
      <c r="H821" s="2">
        <f t="shared" si="19"/>
        <v>0.19999999999708962</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2037434.25</v>
      </c>
      <c r="D984" s="6">
        <f>BILANCA!E6</f>
        <v>2241547.4700000002</v>
      </c>
      <c r="E984" s="6">
        <v>0</v>
      </c>
      <c r="F984" s="6">
        <v>0</v>
      </c>
      <c r="G984" s="7">
        <f t="shared" ref="G984:G1241" si="22">B984/1000*C984+B984/500*D984</f>
        <v>6520.5291900000011</v>
      </c>
      <c r="H984" s="7">
        <f t="shared" si="19"/>
        <v>0.72000000020489097</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1836821.31</v>
      </c>
      <c r="D985" s="1">
        <f>BILANCA!E7</f>
        <v>1939980.2900000003</v>
      </c>
      <c r="E985" s="1">
        <v>0</v>
      </c>
      <c r="F985" s="1">
        <v>0</v>
      </c>
      <c r="G985" s="2">
        <f t="shared" si="22"/>
        <v>11433.563780000002</v>
      </c>
      <c r="H985" s="2">
        <f t="shared" si="19"/>
        <v>0.6000000003259629</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20173.87</v>
      </c>
      <c r="D986" s="1">
        <f>BILANCA!E8</f>
        <v>20173.87</v>
      </c>
      <c r="E986" s="1">
        <v>0</v>
      </c>
      <c r="F986" s="1">
        <v>0</v>
      </c>
      <c r="G986" s="2">
        <f t="shared" si="22"/>
        <v>181.56482999999997</v>
      </c>
      <c r="H986" s="2">
        <f t="shared" si="19"/>
        <v>0.26000000000203727</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20173.87</v>
      </c>
      <c r="D987" s="1">
        <f>BILANCA!E9</f>
        <v>20173.87</v>
      </c>
      <c r="E987" s="1">
        <v>0</v>
      </c>
      <c r="F987" s="1">
        <v>0</v>
      </c>
      <c r="G987" s="2">
        <f t="shared" si="22"/>
        <v>242.08644000000001</v>
      </c>
      <c r="H987" s="2">
        <f t="shared" si="19"/>
        <v>0.26000000000203727</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1816647.44</v>
      </c>
      <c r="D990" s="1">
        <f>BILANCA!E12</f>
        <v>1919806.4200000002</v>
      </c>
      <c r="E990" s="1">
        <v>0</v>
      </c>
      <c r="F990" s="1">
        <v>0</v>
      </c>
      <c r="G990" s="2">
        <f t="shared" si="22"/>
        <v>39593.821960000001</v>
      </c>
      <c r="H990" s="2">
        <f t="shared" si="19"/>
        <v>0.86000000010244548</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1798249.8499999999</v>
      </c>
      <c r="D991" s="1">
        <f>BILANCA!E13</f>
        <v>1871112.2100000002</v>
      </c>
      <c r="E991" s="1">
        <v>0</v>
      </c>
      <c r="F991" s="1">
        <v>0</v>
      </c>
      <c r="G991" s="2">
        <f t="shared" si="22"/>
        <v>44323.794160000005</v>
      </c>
      <c r="H991" s="2">
        <f t="shared" si="19"/>
        <v>0.36000000033527613</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2421752.7999999998</v>
      </c>
      <c r="D993" s="1">
        <f>BILANCA!E15</f>
        <v>2524610.7000000002</v>
      </c>
      <c r="E993" s="1">
        <v>0</v>
      </c>
      <c r="F993" s="1">
        <v>0</v>
      </c>
      <c r="G993" s="2">
        <f t="shared" si="22"/>
        <v>74709.741999999998</v>
      </c>
      <c r="H993" s="2">
        <f t="shared" si="19"/>
        <v>0.5</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623502.94999999995</v>
      </c>
      <c r="D996" s="1">
        <f>BILANCA!E18</f>
        <v>653498.49</v>
      </c>
      <c r="E996" s="1">
        <v>0</v>
      </c>
      <c r="F996" s="1">
        <v>0</v>
      </c>
      <c r="G996" s="2">
        <f t="shared" si="22"/>
        <v>25096.499089999998</v>
      </c>
      <c r="H996" s="2">
        <f t="shared" si="19"/>
        <v>0.5400000000372529</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12551.70000000007</v>
      </c>
      <c r="D997" s="1">
        <f>BILANCA!E19</f>
        <v>41549.260000000009</v>
      </c>
      <c r="E997" s="1">
        <v>0</v>
      </c>
      <c r="F997" s="1">
        <v>0</v>
      </c>
      <c r="G997" s="2">
        <f t="shared" si="22"/>
        <v>1339.1030800000012</v>
      </c>
      <c r="H997" s="2">
        <f t="shared" si="19"/>
        <v>0.55999999993946403</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505107.12</v>
      </c>
      <c r="D998" s="1">
        <f>BILANCA!E20</f>
        <v>520568.62</v>
      </c>
      <c r="E998" s="1">
        <v>0</v>
      </c>
      <c r="F998" s="1">
        <v>0</v>
      </c>
      <c r="G998" s="2">
        <f t="shared" si="22"/>
        <v>23193.665399999998</v>
      </c>
      <c r="H998" s="2">
        <f t="shared" si="19"/>
        <v>0.5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6050.84</v>
      </c>
      <c r="D999" s="1">
        <f>BILANCA!E21</f>
        <v>6050.84</v>
      </c>
      <c r="E999" s="1">
        <v>0</v>
      </c>
      <c r="F999" s="1">
        <v>0</v>
      </c>
      <c r="G999" s="2">
        <f t="shared" si="22"/>
        <v>290.44031999999999</v>
      </c>
      <c r="H999" s="2">
        <f t="shared" si="19"/>
        <v>0.31999999999970896</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14019.52</v>
      </c>
      <c r="D1000" s="1">
        <f>BILANCA!E22</f>
        <v>14768.52</v>
      </c>
      <c r="E1000" s="1">
        <v>0</v>
      </c>
      <c r="F1000" s="1">
        <v>0</v>
      </c>
      <c r="G1000" s="2">
        <f t="shared" si="22"/>
        <v>740.46152000000006</v>
      </c>
      <c r="H1000" s="2">
        <f t="shared" si="19"/>
        <v>0.95999999999912689</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1825.59</v>
      </c>
      <c r="D1002" s="1">
        <f>BILANCA!E24</f>
        <v>1825.59</v>
      </c>
      <c r="E1002" s="1">
        <v>0</v>
      </c>
      <c r="F1002" s="1">
        <v>0</v>
      </c>
      <c r="G1002" s="2">
        <f t="shared" si="22"/>
        <v>104.05862999999999</v>
      </c>
      <c r="H1002" s="2">
        <f t="shared" si="19"/>
        <v>0.82000000000016371</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22535.67</v>
      </c>
      <c r="D1003" s="1">
        <f>BILANCA!E25</f>
        <v>22535.67</v>
      </c>
      <c r="E1003" s="1">
        <v>0</v>
      </c>
      <c r="F1003" s="1">
        <v>0</v>
      </c>
      <c r="G1003" s="2">
        <f t="shared" si="22"/>
        <v>1352.1401999999998</v>
      </c>
      <c r="H1003" s="2">
        <f t="shared" si="19"/>
        <v>0.66000000000349246</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4457.42</v>
      </c>
      <c r="D1004" s="1">
        <f>BILANCA!E26</f>
        <v>4457.42</v>
      </c>
      <c r="E1004" s="1">
        <v>0</v>
      </c>
      <c r="F1004" s="1">
        <v>0</v>
      </c>
      <c r="G1004" s="2">
        <f t="shared" si="22"/>
        <v>280.81746000000004</v>
      </c>
      <c r="H1004" s="2">
        <f t="shared" si="19"/>
        <v>0.84000000000014552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541444.46</v>
      </c>
      <c r="D1006" s="1">
        <f>BILANCA!E28</f>
        <v>528657.4</v>
      </c>
      <c r="E1006" s="1">
        <v>0</v>
      </c>
      <c r="F1006" s="1">
        <v>0</v>
      </c>
      <c r="G1006" s="2">
        <f t="shared" si="22"/>
        <v>36771.462980000004</v>
      </c>
      <c r="H1006" s="2">
        <f t="shared" si="19"/>
        <v>0.85999999998603016</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5845.890000000014</v>
      </c>
      <c r="D1013" s="1">
        <f>BILANCA!E35</f>
        <v>7144.9500000000116</v>
      </c>
      <c r="E1013" s="1">
        <v>0</v>
      </c>
      <c r="F1013" s="1">
        <v>0</v>
      </c>
      <c r="G1013" s="2">
        <f t="shared" si="22"/>
        <v>604.07370000000105</v>
      </c>
      <c r="H1013" s="2">
        <f t="shared" si="19"/>
        <v>0.15999999997438863</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259104.75</v>
      </c>
      <c r="D1014" s="1">
        <f>BILANCA!E36</f>
        <v>298317.05</v>
      </c>
      <c r="E1014" s="1">
        <v>0</v>
      </c>
      <c r="F1014" s="1">
        <v>0</v>
      </c>
      <c r="G1014" s="2">
        <f t="shared" si="22"/>
        <v>26527.904350000001</v>
      </c>
      <c r="H1014" s="2">
        <f t="shared" si="19"/>
        <v>0.29999999998835847</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253258.86</v>
      </c>
      <c r="D1018" s="1">
        <f>BILANCA!E40</f>
        <v>291172.09999999998</v>
      </c>
      <c r="E1018" s="1">
        <v>0</v>
      </c>
      <c r="F1018" s="1">
        <v>0</v>
      </c>
      <c r="G1018" s="2">
        <f t="shared" si="22"/>
        <v>29246.107100000001</v>
      </c>
      <c r="H1018" s="2">
        <f t="shared" si="19"/>
        <v>0.23999999999068677</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110840.36</v>
      </c>
      <c r="D1032" s="1">
        <f>BILANCA!E54</f>
        <v>111081.09</v>
      </c>
      <c r="E1032" s="1">
        <v>0</v>
      </c>
      <c r="F1032" s="1">
        <v>0</v>
      </c>
      <c r="G1032" s="2">
        <f t="shared" si="22"/>
        <v>16317.124459999999</v>
      </c>
      <c r="H1032" s="2">
        <f t="shared" si="19"/>
        <v>0.44999999999708962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110840.36</v>
      </c>
      <c r="D1033" s="1">
        <f>BILANCA!E55</f>
        <v>111081.09</v>
      </c>
      <c r="E1033" s="1">
        <v>0</v>
      </c>
      <c r="F1033" s="1">
        <v>0</v>
      </c>
      <c r="G1033" s="2">
        <f t="shared" si="22"/>
        <v>16650.127</v>
      </c>
      <c r="H1033" s="2">
        <f t="shared" si="19"/>
        <v>0.44999999999708962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200612.94</v>
      </c>
      <c r="D1046" s="1">
        <f>BILANCA!E68</f>
        <v>301567.18</v>
      </c>
      <c r="E1046" s="1">
        <v>0</v>
      </c>
      <c r="F1046" s="1">
        <v>0</v>
      </c>
      <c r="G1046" s="2">
        <f t="shared" si="22"/>
        <v>50636.079899999997</v>
      </c>
      <c r="H1046" s="2">
        <f t="shared" si="19"/>
        <v>0.23999999999068677</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8969.74</v>
      </c>
      <c r="D1047" s="1">
        <f>BILANCA!E69</f>
        <v>75939.33</v>
      </c>
      <c r="E1047" s="1">
        <v>0</v>
      </c>
      <c r="F1047" s="1">
        <v>0</v>
      </c>
      <c r="G1047" s="2">
        <f t="shared" si="22"/>
        <v>10294.2976</v>
      </c>
      <c r="H1047" s="2">
        <f t="shared" si="19"/>
        <v>0.59000000000196451</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8969.74</v>
      </c>
      <c r="D1048" s="1">
        <f>BILANCA!E70</f>
        <v>75939.33</v>
      </c>
      <c r="E1048" s="1">
        <v>0</v>
      </c>
      <c r="F1048" s="1">
        <v>0</v>
      </c>
      <c r="G1048" s="2">
        <f t="shared" si="22"/>
        <v>10455.146000000001</v>
      </c>
      <c r="H1048" s="2">
        <f t="shared" si="19"/>
        <v>0.59000000000196451</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8969.74</v>
      </c>
      <c r="D1050" s="1">
        <f>BILANCA!E72</f>
        <v>75939.33</v>
      </c>
      <c r="E1050" s="1">
        <v>0</v>
      </c>
      <c r="F1050" s="1">
        <v>0</v>
      </c>
      <c r="G1050" s="2">
        <f t="shared" si="22"/>
        <v>10776.8428</v>
      </c>
      <c r="H1050" s="2">
        <f t="shared" si="19"/>
        <v>0.59000000000196451</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17270.740000000002</v>
      </c>
      <c r="D1056" s="1">
        <f>BILANCA!E78</f>
        <v>17788.849999999999</v>
      </c>
      <c r="E1056" s="1">
        <v>0</v>
      </c>
      <c r="F1056" s="1">
        <v>0</v>
      </c>
      <c r="G1056" s="2">
        <f t="shared" si="22"/>
        <v>3857.9361199999998</v>
      </c>
      <c r="H1056" s="2">
        <f t="shared" si="19"/>
        <v>0.40999999999985448</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17270.740000000002</v>
      </c>
      <c r="D1064" s="1">
        <f>BILANCA!E86</f>
        <v>17788.849999999999</v>
      </c>
      <c r="E1064" s="1">
        <v>0</v>
      </c>
      <c r="F1064" s="1">
        <v>0</v>
      </c>
      <c r="G1064" s="2">
        <f t="shared" si="22"/>
        <v>4280.7236400000002</v>
      </c>
      <c r="H1064" s="2">
        <f t="shared" si="19"/>
        <v>0.40999999999985448</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1686.67</v>
      </c>
      <c r="D1124" s="1">
        <f>BILANCA!E146</f>
        <v>422.81</v>
      </c>
      <c r="E1124" s="1">
        <v>0</v>
      </c>
      <c r="F1124" s="1">
        <v>0</v>
      </c>
      <c r="G1124" s="2">
        <f t="shared" si="22"/>
        <v>357.05288999999999</v>
      </c>
      <c r="H1124" s="2">
        <f t="shared" si="23"/>
        <v>0.51999999999992497</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992.07</v>
      </c>
      <c r="D1127" s="1">
        <f>BILANCA!E149</f>
        <v>0</v>
      </c>
      <c r="E1127" s="1">
        <v>0</v>
      </c>
      <c r="F1127" s="1">
        <v>0</v>
      </c>
      <c r="G1127" s="2">
        <f t="shared" si="22"/>
        <v>142.85808</v>
      </c>
      <c r="H1127" s="2">
        <f t="shared" si="23"/>
        <v>7.0000000000050022E-2</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47.24</v>
      </c>
      <c r="D1133" s="1">
        <f>BILANCA!E155</f>
        <v>0</v>
      </c>
      <c r="E1133" s="1">
        <v>0</v>
      </c>
      <c r="F1133" s="1">
        <v>0</v>
      </c>
      <c r="G1133" s="2">
        <f t="shared" si="22"/>
        <v>7.0860000000000003</v>
      </c>
      <c r="H1133" s="2">
        <f t="shared" si="23"/>
        <v>0.24000000000000199</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944.83</v>
      </c>
      <c r="D1135" s="1">
        <f>BILANCA!E157</f>
        <v>0</v>
      </c>
      <c r="E1135" s="1">
        <v>0</v>
      </c>
      <c r="F1135" s="1">
        <v>0</v>
      </c>
      <c r="G1135" s="2">
        <f t="shared" si="22"/>
        <v>143.61416</v>
      </c>
      <c r="H1135" s="2">
        <f t="shared" si="23"/>
        <v>0.16999999999995907</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455.7</v>
      </c>
      <c r="D1137" s="1">
        <f>BILANCA!E159</f>
        <v>0</v>
      </c>
      <c r="E1137" s="1">
        <v>0</v>
      </c>
      <c r="F1137" s="1">
        <v>0</v>
      </c>
      <c r="G1137" s="2">
        <f t="shared" si="22"/>
        <v>70.177799999999991</v>
      </c>
      <c r="H1137" s="2">
        <f t="shared" si="23"/>
        <v>0.30000000000001137</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238.9</v>
      </c>
      <c r="D1138" s="1">
        <f>BILANCA!E160</f>
        <v>422.81</v>
      </c>
      <c r="E1138" s="1">
        <v>0</v>
      </c>
      <c r="F1138" s="1">
        <v>0</v>
      </c>
      <c r="G1138" s="2">
        <f t="shared" si="22"/>
        <v>168.10059999999999</v>
      </c>
      <c r="H1138" s="2">
        <f t="shared" si="23"/>
        <v>0.28999999999999204</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172685.79</v>
      </c>
      <c r="D1148" s="1">
        <f>BILANCA!E170</f>
        <v>207416.19</v>
      </c>
      <c r="E1148" s="1">
        <v>0</v>
      </c>
      <c r="F1148" s="1">
        <v>0</v>
      </c>
      <c r="G1148" s="2">
        <f t="shared" si="22"/>
        <v>96940.498050000009</v>
      </c>
      <c r="H1148" s="2">
        <f t="shared" si="23"/>
        <v>0.39999999999417923</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172685.79</v>
      </c>
      <c r="D1151" s="1">
        <f>BILANCA!E173</f>
        <v>207416.19</v>
      </c>
      <c r="E1151" s="1">
        <v>0</v>
      </c>
      <c r="F1151" s="1">
        <v>0</v>
      </c>
      <c r="G1151" s="2">
        <f t="shared" si="22"/>
        <v>98703.052560000011</v>
      </c>
      <c r="H1151" s="2">
        <f t="shared" si="23"/>
        <v>0.39999999999417923</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2037434.25</v>
      </c>
      <c r="D1152" s="1">
        <f>BILANCA!E175</f>
        <v>2241547.4699999997</v>
      </c>
      <c r="E1152" s="1">
        <v>0</v>
      </c>
      <c r="F1152" s="1">
        <v>0</v>
      </c>
      <c r="G1152" s="2">
        <f t="shared" si="22"/>
        <v>1101969.4331099999</v>
      </c>
      <c r="H1152" s="2">
        <f t="shared" si="23"/>
        <v>0.71999999973922968</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192187.17000000004</v>
      </c>
      <c r="D1153" s="1">
        <f>BILANCA!E176</f>
        <v>276308.56</v>
      </c>
      <c r="E1153" s="1">
        <v>0</v>
      </c>
      <c r="F1153" s="1">
        <v>0</v>
      </c>
      <c r="G1153" s="2">
        <f t="shared" si="22"/>
        <v>126616.72930000002</v>
      </c>
      <c r="H1153" s="2">
        <f t="shared" si="23"/>
        <v>0.61000000004423782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192187.17000000004</v>
      </c>
      <c r="D1154" s="1">
        <f>BILANCA!E177</f>
        <v>238395.32</v>
      </c>
      <c r="E1154" s="1">
        <v>0</v>
      </c>
      <c r="F1154" s="1">
        <v>0</v>
      </c>
      <c r="G1154" s="2">
        <f t="shared" si="22"/>
        <v>114395.20551000003</v>
      </c>
      <c r="H1154" s="2">
        <f t="shared" si="23"/>
        <v>0.49000000004889444</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155824.17000000001</v>
      </c>
      <c r="D1155" s="1">
        <f>BILANCA!E178</f>
        <v>184937.73</v>
      </c>
      <c r="E1155" s="1">
        <v>0</v>
      </c>
      <c r="F1155" s="1">
        <v>0</v>
      </c>
      <c r="G1155" s="2">
        <f t="shared" si="22"/>
        <v>90420.336359999987</v>
      </c>
      <c r="H1155" s="2">
        <f t="shared" si="23"/>
        <v>0.44000000000232831</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20211.2</v>
      </c>
      <c r="D1156" s="1">
        <f>BILANCA!E179</f>
        <v>35780.25</v>
      </c>
      <c r="E1156" s="1">
        <v>0</v>
      </c>
      <c r="F1156" s="1">
        <v>0</v>
      </c>
      <c r="G1156" s="2">
        <f t="shared" si="22"/>
        <v>15876.504099999998</v>
      </c>
      <c r="H1156" s="2">
        <f t="shared" si="23"/>
        <v>0.4500000000007276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172.1</v>
      </c>
      <c r="D1157" s="1">
        <f>BILANCA!E180</f>
        <v>55.73</v>
      </c>
      <c r="E1157" s="1">
        <v>0</v>
      </c>
      <c r="F1157" s="1">
        <v>0</v>
      </c>
      <c r="G1157" s="2">
        <f t="shared" si="22"/>
        <v>49.339439999999996</v>
      </c>
      <c r="H1157" s="2">
        <f t="shared" si="23"/>
        <v>0.36999999999999744</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172.1</v>
      </c>
      <c r="D1160" s="1">
        <f>BILANCA!E183</f>
        <v>55.73</v>
      </c>
      <c r="E1160" s="1">
        <v>0</v>
      </c>
      <c r="F1160" s="1">
        <v>0</v>
      </c>
      <c r="G1160" s="2">
        <f t="shared" si="22"/>
        <v>50.190119999999993</v>
      </c>
      <c r="H1160" s="2">
        <f t="shared" si="23"/>
        <v>0.36999999999999744</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15979.7</v>
      </c>
      <c r="D1165" s="1">
        <f>BILANCA!E188</f>
        <v>17621.61</v>
      </c>
      <c r="E1165" s="1">
        <v>0</v>
      </c>
      <c r="F1165" s="1">
        <v>0</v>
      </c>
      <c r="G1165" s="2">
        <f t="shared" si="22"/>
        <v>9322.5714399999997</v>
      </c>
      <c r="H1165" s="2">
        <f t="shared" si="23"/>
        <v>0.68999999999869033</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37913.24</v>
      </c>
      <c r="E1166" s="1">
        <v>0</v>
      </c>
      <c r="F1166" s="1">
        <v>0</v>
      </c>
      <c r="G1166" s="2">
        <f t="shared" si="22"/>
        <v>13876.24584</v>
      </c>
      <c r="H1166" s="2">
        <f t="shared" si="23"/>
        <v>0.23999999999796273</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1845247.08</v>
      </c>
      <c r="D1214" s="1">
        <f>BILANCA!E237</f>
        <v>1965238.91</v>
      </c>
      <c r="E1214" s="1">
        <v>0</v>
      </c>
      <c r="F1214" s="1">
        <v>0</v>
      </c>
      <c r="G1214" s="2">
        <f t="shared" si="22"/>
        <v>1334192.4519</v>
      </c>
      <c r="H1214" s="2">
        <f t="shared" si="23"/>
        <v>0.17000000015832484</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1836821.21</v>
      </c>
      <c r="D1215" s="1">
        <f>BILANCA!E238</f>
        <v>1939980.19</v>
      </c>
      <c r="E1215" s="1">
        <v>0</v>
      </c>
      <c r="F1215" s="1">
        <v>0</v>
      </c>
      <c r="G1215" s="2">
        <f t="shared" si="22"/>
        <v>1326293.3288799999</v>
      </c>
      <c r="H1215" s="2">
        <f t="shared" si="23"/>
        <v>0.39999999990686774</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1836821.21</v>
      </c>
      <c r="D1216" s="1">
        <f>BILANCA!E239</f>
        <v>1939980.19</v>
      </c>
      <c r="E1216" s="1">
        <v>0</v>
      </c>
      <c r="F1216" s="1">
        <v>0</v>
      </c>
      <c r="G1216" s="2">
        <f t="shared" si="22"/>
        <v>1332010.1104700002</v>
      </c>
      <c r="H1216" s="2">
        <f t="shared" si="23"/>
        <v>0.39999999990686774</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1836821.21</v>
      </c>
      <c r="D1217" s="1">
        <f>BILANCA!E240</f>
        <v>1939980.19</v>
      </c>
      <c r="E1217" s="1">
        <v>0</v>
      </c>
      <c r="F1217" s="1">
        <v>0</v>
      </c>
      <c r="G1217" s="2">
        <f t="shared" si="22"/>
        <v>1337726.89206</v>
      </c>
      <c r="H1217" s="2">
        <f t="shared" si="23"/>
        <v>0.39999999990686774</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7731.2700000000041</v>
      </c>
      <c r="D1222" s="1">
        <f>BILANCA!E245</f>
        <v>24835.920000000042</v>
      </c>
      <c r="E1222" s="1">
        <v>0</v>
      </c>
      <c r="F1222" s="1">
        <v>0</v>
      </c>
      <c r="G1222" s="2">
        <f t="shared" si="22"/>
        <v>13719.343290000021</v>
      </c>
      <c r="H1222" s="2">
        <f t="shared" si="23"/>
        <v>0.34999999996216502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126817.57</v>
      </c>
      <c r="D1223" s="1">
        <f>BILANCA!E246</f>
        <v>567362.76</v>
      </c>
      <c r="E1223" s="1">
        <v>0</v>
      </c>
      <c r="F1223" s="1">
        <v>0</v>
      </c>
      <c r="G1223" s="2">
        <f t="shared" si="22"/>
        <v>302770.34159999999</v>
      </c>
      <c r="H1223" s="2">
        <f t="shared" si="23"/>
        <v>0.66999999998370185</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126817.57</v>
      </c>
      <c r="D1224" s="1">
        <f>BILANCA!E247</f>
        <v>567362.76</v>
      </c>
      <c r="E1224" s="1">
        <v>0</v>
      </c>
      <c r="F1224" s="1">
        <v>0</v>
      </c>
      <c r="G1224" s="2">
        <f t="shared" si="22"/>
        <v>304031.88468999998</v>
      </c>
      <c r="H1224" s="2">
        <f t="shared" si="23"/>
        <v>0.66999999998370185</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119086.3</v>
      </c>
      <c r="D1227" s="1">
        <f>BILANCA!E250</f>
        <v>542526.84</v>
      </c>
      <c r="E1227" s="1">
        <v>0</v>
      </c>
      <c r="F1227" s="1">
        <v>0</v>
      </c>
      <c r="G1227" s="2">
        <f t="shared" si="22"/>
        <v>293810.15511999995</v>
      </c>
      <c r="H1227" s="2">
        <f t="shared" si="23"/>
        <v>0.46000000003550667</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119086.3</v>
      </c>
      <c r="D1229" s="1">
        <f>BILANCA!E252</f>
        <v>542526.84</v>
      </c>
      <c r="E1229" s="1">
        <v>0</v>
      </c>
      <c r="F1229" s="1">
        <v>0</v>
      </c>
      <c r="G1229" s="2">
        <f t="shared" si="22"/>
        <v>296218.43507999997</v>
      </c>
      <c r="H1229" s="2">
        <f t="shared" si="23"/>
        <v>0.46000000003550667</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694.6</v>
      </c>
      <c r="D1232" s="1">
        <f>BILANCA!E255</f>
        <v>422.8</v>
      </c>
      <c r="E1232" s="1">
        <v>0</v>
      </c>
      <c r="F1232" s="1">
        <v>0</v>
      </c>
      <c r="G1232" s="2">
        <f t="shared" si="22"/>
        <v>383.50980000000004</v>
      </c>
      <c r="H1232" s="2">
        <f t="shared" si="23"/>
        <v>0.59999999999996589</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122803.19</v>
      </c>
      <c r="D1236" s="1">
        <f>BILANCA!E259</f>
        <v>28007.66</v>
      </c>
      <c r="E1236" s="1">
        <v>0</v>
      </c>
      <c r="F1236" s="1">
        <v>0</v>
      </c>
      <c r="G1236" s="2">
        <f t="shared" si="22"/>
        <v>45241.083030000002</v>
      </c>
      <c r="H1236" s="2">
        <f t="shared" si="23"/>
        <v>0.53000000000247383</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122803.19</v>
      </c>
      <c r="D1237" s="1">
        <f>BILANCA!E260</f>
        <v>28007.66</v>
      </c>
      <c r="E1237" s="1">
        <v>0</v>
      </c>
      <c r="F1237" s="1">
        <v>0</v>
      </c>
      <c r="G1237" s="2">
        <f t="shared" si="22"/>
        <v>45419.901540000006</v>
      </c>
      <c r="H1237" s="2">
        <f t="shared" si="23"/>
        <v>0.53000000000247383</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1686.67</v>
      </c>
      <c r="D1240" s="1">
        <f>BILANCA!E264</f>
        <v>0</v>
      </c>
      <c r="E1240" s="1">
        <v>0</v>
      </c>
      <c r="F1240" s="1">
        <v>0</v>
      </c>
      <c r="G1240" s="2">
        <f t="shared" si="22"/>
        <v>433.47419000000002</v>
      </c>
      <c r="H1240" s="2">
        <f t="shared" si="23"/>
        <v>0.32999999999992724</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422.81</v>
      </c>
      <c r="E1241" s="1">
        <v>0</v>
      </c>
      <c r="F1241" s="1">
        <v>0</v>
      </c>
      <c r="G1241" s="2">
        <f t="shared" si="22"/>
        <v>218.16996</v>
      </c>
      <c r="H1241" s="2">
        <f t="shared" si="23"/>
        <v>0.18999999999999773</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17270.740000000002</v>
      </c>
      <c r="D1244" s="1">
        <f>BILANCA!E268</f>
        <v>17788.849999999999</v>
      </c>
      <c r="E1244" s="1">
        <v>0</v>
      </c>
      <c r="F1244" s="1">
        <v>0</v>
      </c>
      <c r="G1244" s="2">
        <f t="shared" si="24"/>
        <v>13793.44284</v>
      </c>
      <c r="H1244" s="2">
        <f t="shared" si="23"/>
        <v>0.40999999999985448</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192187.17</v>
      </c>
      <c r="D1264" s="1">
        <f>BILANCA!E288</f>
        <v>238395.32</v>
      </c>
      <c r="E1264" s="1">
        <v>0</v>
      </c>
      <c r="F1264" s="1">
        <v>0</v>
      </c>
      <c r="G1264" s="2">
        <f t="shared" si="24"/>
        <v>187982.76461000001</v>
      </c>
      <c r="H1264" s="2">
        <f t="shared" si="23"/>
        <v>0.4900000000197906</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37913.24</v>
      </c>
      <c r="E1266" s="1">
        <v>0</v>
      </c>
      <c r="F1266" s="1">
        <v>0</v>
      </c>
      <c r="G1266" s="2">
        <f t="shared" si="24"/>
        <v>21458.893839999997</v>
      </c>
      <c r="H1266" s="2">
        <f t="shared" si="23"/>
        <v>0.23999999999796273</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15979.7</v>
      </c>
      <c r="D1278" s="1">
        <f>BILANCA!E302</f>
        <v>17216.939999999999</v>
      </c>
      <c r="E1278" s="1">
        <v>0</v>
      </c>
      <c r="F1278" s="1">
        <v>0</v>
      </c>
      <c r="G1278" s="2">
        <f t="shared" si="24"/>
        <v>14872.006099999999</v>
      </c>
      <c r="H1278" s="2">
        <f t="shared" si="23"/>
        <v>0.36000000000058208</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2270804.17</v>
      </c>
      <c r="D1408" s="1">
        <f>'RAS-funkcijski'!E114</f>
        <v>2592411.8600000003</v>
      </c>
      <c r="E1408" s="1">
        <v>0</v>
      </c>
      <c r="F1408" s="1">
        <v>0</v>
      </c>
      <c r="G1408" s="2">
        <f t="shared" si="24"/>
        <v>820119.06790000002</v>
      </c>
      <c r="H1408" s="2">
        <f t="shared" si="27"/>
        <v>0.30999999959021807</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2227509.33</v>
      </c>
      <c r="D1409" s="1">
        <f>'RAS-funkcijski'!E115</f>
        <v>2428047.12</v>
      </c>
      <c r="E1409" s="1">
        <v>0</v>
      </c>
      <c r="F1409" s="1">
        <v>0</v>
      </c>
      <c r="G1409" s="2">
        <f t="shared" si="24"/>
        <v>786279.99627</v>
      </c>
      <c r="H1409" s="2">
        <f t="shared" si="27"/>
        <v>0.45000000018626451</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2227509.33</v>
      </c>
      <c r="D1411" s="1">
        <f>'RAS-funkcijski'!E117</f>
        <v>2428047.12</v>
      </c>
      <c r="E1411" s="1">
        <v>0</v>
      </c>
      <c r="F1411" s="1">
        <v>0</v>
      </c>
      <c r="G1411" s="2">
        <f t="shared" si="24"/>
        <v>800447.20341000007</v>
      </c>
      <c r="H1411" s="2">
        <f t="shared" si="27"/>
        <v>0.45000000018626451</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43294.84</v>
      </c>
      <c r="D1420" s="1">
        <f>'RAS-funkcijski'!E126</f>
        <v>164364.74</v>
      </c>
      <c r="E1420" s="1">
        <v>0</v>
      </c>
      <c r="F1420" s="1">
        <v>0</v>
      </c>
      <c r="G1420" s="2">
        <f t="shared" si="24"/>
        <v>45386.967039999996</v>
      </c>
      <c r="H1420" s="2">
        <f t="shared" si="27"/>
        <v>0.42000000001280569</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2270804.17</v>
      </c>
      <c r="D1435" s="13">
        <f>'RAS-funkcijski'!E141</f>
        <v>2592411.8600000003</v>
      </c>
      <c r="E1435" s="13">
        <v>0</v>
      </c>
      <c r="F1435" s="13">
        <v>0</v>
      </c>
      <c r="G1435" s="14">
        <f t="shared" si="24"/>
        <v>1021421.0209300001</v>
      </c>
      <c r="H1435" s="14">
        <f t="shared" si="27"/>
        <v>0.30999999959021807</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32711.5</v>
      </c>
      <c r="D1436" s="6">
        <f>'P-VRIO'!E5</f>
        <v>0</v>
      </c>
      <c r="E1436" s="6">
        <v>0</v>
      </c>
      <c r="F1436" s="6">
        <v>0</v>
      </c>
      <c r="G1436" s="7">
        <f t="shared" si="24"/>
        <v>32.711500000000001</v>
      </c>
      <c r="H1436" s="7">
        <f t="shared" si="27"/>
        <v>0.5</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32711.5</v>
      </c>
      <c r="D1453" s="1">
        <f>'P-VRIO'!E22</f>
        <v>0</v>
      </c>
      <c r="E1453" s="1">
        <v>0</v>
      </c>
      <c r="F1453" s="1">
        <v>0</v>
      </c>
      <c r="G1453" s="2">
        <f t="shared" si="24"/>
        <v>588.8069999999999</v>
      </c>
      <c r="H1453" s="2">
        <f t="shared" si="27"/>
        <v>0.5</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32711.5</v>
      </c>
      <c r="D1454" s="1">
        <f>'P-VRIO'!E23</f>
        <v>0</v>
      </c>
      <c r="E1454" s="1">
        <v>0</v>
      </c>
      <c r="F1454" s="1">
        <v>0</v>
      </c>
      <c r="G1454" s="2">
        <f t="shared" si="24"/>
        <v>621.51850000000002</v>
      </c>
      <c r="H1454" s="2">
        <f t="shared" si="27"/>
        <v>0.5</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32711.5</v>
      </c>
      <c r="D1456" s="1">
        <f>'P-VRIO'!E25</f>
        <v>0</v>
      </c>
      <c r="E1456" s="1">
        <v>0</v>
      </c>
      <c r="F1456" s="1">
        <v>0</v>
      </c>
      <c r="G1456" s="2">
        <f t="shared" si="24"/>
        <v>686.94150000000002</v>
      </c>
      <c r="H1456" s="2">
        <f t="shared" si="27"/>
        <v>0.5</v>
      </c>
      <c r="I1456" s="10">
        <f t="shared" si="30"/>
        <v>343.47075000000001</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192187.14</v>
      </c>
      <c r="D1480" s="6"/>
      <c r="E1480" s="6">
        <v>0</v>
      </c>
      <c r="F1480" s="6">
        <v>0</v>
      </c>
      <c r="G1480" s="7">
        <f t="shared" ref="G1480:G1580" si="34">B1480/1000*C1480</f>
        <v>192.18714000000003</v>
      </c>
      <c r="H1480" s="7">
        <f t="shared" ref="H1480:H1580" si="35">ABS(C1480-ROUND(C1480,0))</f>
        <v>0.14000000001396984</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2641091.7199999997</v>
      </c>
      <c r="D1481" s="1">
        <v>0</v>
      </c>
      <c r="E1481" s="1">
        <v>0</v>
      </c>
      <c r="F1481" s="1">
        <v>0</v>
      </c>
      <c r="G1481" s="2">
        <f t="shared" si="34"/>
        <v>5282.1834399999998</v>
      </c>
      <c r="H1481" s="2">
        <f t="shared" si="35"/>
        <v>0.28000000026077032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2548062.9699999997</v>
      </c>
      <c r="D1483" s="1">
        <v>0</v>
      </c>
      <c r="E1483" s="1">
        <v>0</v>
      </c>
      <c r="F1483" s="1">
        <v>0</v>
      </c>
      <c r="G1483" s="2">
        <f t="shared" si="34"/>
        <v>10192.25188</v>
      </c>
      <c r="H1483" s="2">
        <f t="shared" si="35"/>
        <v>3.0000000260770321E-2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2111051.9500000002</v>
      </c>
      <c r="D1484" s="1">
        <v>0</v>
      </c>
      <c r="E1484" s="1">
        <v>0</v>
      </c>
      <c r="F1484" s="1">
        <v>0</v>
      </c>
      <c r="G1484" s="2">
        <f t="shared" si="34"/>
        <v>10555.259750000001</v>
      </c>
      <c r="H1484" s="2">
        <f t="shared" si="35"/>
        <v>4.9999999813735485E-2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361309.94</v>
      </c>
      <c r="D1485" s="1">
        <v>0</v>
      </c>
      <c r="E1485" s="1">
        <v>0</v>
      </c>
      <c r="F1485" s="1">
        <v>0</v>
      </c>
      <c r="G1485" s="2">
        <f t="shared" si="34"/>
        <v>2167.8596400000001</v>
      </c>
      <c r="H1485" s="2">
        <f t="shared" si="35"/>
        <v>5.9999999997671694E-2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658.3</v>
      </c>
      <c r="D1486" s="1">
        <v>0</v>
      </c>
      <c r="E1486" s="1">
        <v>0</v>
      </c>
      <c r="F1486" s="1">
        <v>0</v>
      </c>
      <c r="G1486" s="2">
        <f t="shared" si="34"/>
        <v>4.6080999999999994</v>
      </c>
      <c r="H1486" s="2">
        <f t="shared" si="35"/>
        <v>0.29999999999995453</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55155.94</v>
      </c>
      <c r="D1489" s="1">
        <v>0</v>
      </c>
      <c r="E1489" s="1">
        <v>0</v>
      </c>
      <c r="F1489" s="1">
        <v>0</v>
      </c>
      <c r="G1489" s="2">
        <f t="shared" si="34"/>
        <v>551.55939999999998</v>
      </c>
      <c r="H1489" s="2">
        <f t="shared" si="35"/>
        <v>5.9999999997671694E-2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19886.84</v>
      </c>
      <c r="D1491" s="1">
        <v>0</v>
      </c>
      <c r="E1491" s="1">
        <v>0</v>
      </c>
      <c r="F1491" s="1">
        <v>0</v>
      </c>
      <c r="G1491" s="2">
        <f t="shared" si="34"/>
        <v>238.64207999999999</v>
      </c>
      <c r="H1491" s="2">
        <f t="shared" si="35"/>
        <v>0.15999999999985448</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93028.75</v>
      </c>
      <c r="D1492" s="1">
        <v>0</v>
      </c>
      <c r="E1492" s="1">
        <v>0</v>
      </c>
      <c r="F1492" s="1">
        <v>0</v>
      </c>
      <c r="G1492" s="2">
        <f t="shared" si="34"/>
        <v>1209.37375</v>
      </c>
      <c r="H1492" s="2">
        <f t="shared" si="35"/>
        <v>0.25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2556970.2999999993</v>
      </c>
      <c r="D1499" s="1">
        <v>0</v>
      </c>
      <c r="E1499" s="1">
        <v>0</v>
      </c>
      <c r="F1499" s="1">
        <v>0</v>
      </c>
      <c r="G1499" s="2">
        <f t="shared" si="34"/>
        <v>51139.405999999988</v>
      </c>
      <c r="H1499" s="2">
        <f t="shared" si="35"/>
        <v>0.2999999993480742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2501854.7899999996</v>
      </c>
      <c r="D1501" s="1">
        <v>0</v>
      </c>
      <c r="E1501" s="1">
        <v>0</v>
      </c>
      <c r="F1501" s="1">
        <v>0</v>
      </c>
      <c r="G1501" s="2">
        <f t="shared" si="34"/>
        <v>55040.805379999991</v>
      </c>
      <c r="H1501" s="2">
        <f t="shared" si="35"/>
        <v>0.21000000042840838</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2081938.38</v>
      </c>
      <c r="D1502" s="1">
        <v>0</v>
      </c>
      <c r="E1502" s="1">
        <v>0</v>
      </c>
      <c r="F1502" s="1">
        <v>0</v>
      </c>
      <c r="G1502" s="2">
        <f t="shared" si="34"/>
        <v>47884.582739999998</v>
      </c>
      <c r="H1502" s="2">
        <f t="shared" si="35"/>
        <v>0.37999999988824129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345740.86</v>
      </c>
      <c r="D1503" s="1">
        <v>0</v>
      </c>
      <c r="E1503" s="1">
        <v>0</v>
      </c>
      <c r="F1503" s="1">
        <v>0</v>
      </c>
      <c r="G1503" s="2">
        <f t="shared" si="34"/>
        <v>8297.780639999999</v>
      </c>
      <c r="H1503" s="2">
        <f t="shared" si="35"/>
        <v>0.14000000001396984</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774.67</v>
      </c>
      <c r="D1504" s="1">
        <v>0</v>
      </c>
      <c r="E1504" s="1">
        <v>0</v>
      </c>
      <c r="F1504" s="1">
        <v>0</v>
      </c>
      <c r="G1504" s="2">
        <f t="shared" si="34"/>
        <v>19.36675</v>
      </c>
      <c r="H1504" s="2">
        <f t="shared" si="35"/>
        <v>0.33000000000004093</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55155.94</v>
      </c>
      <c r="D1507" s="1">
        <v>0</v>
      </c>
      <c r="E1507" s="1">
        <v>0</v>
      </c>
      <c r="F1507" s="1">
        <v>0</v>
      </c>
      <c r="G1507" s="2">
        <f t="shared" si="34"/>
        <v>1544.3663200000001</v>
      </c>
      <c r="H1507" s="2">
        <f t="shared" si="35"/>
        <v>5.9999999997671694E-2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18244.939999999999</v>
      </c>
      <c r="D1509" s="1">
        <v>0</v>
      </c>
      <c r="E1509" s="1">
        <v>0</v>
      </c>
      <c r="F1509" s="1">
        <v>0</v>
      </c>
      <c r="G1509" s="2">
        <f t="shared" si="34"/>
        <v>547.34819999999991</v>
      </c>
      <c r="H1509" s="2">
        <f t="shared" si="35"/>
        <v>6.0000000001309672E-2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55115.51</v>
      </c>
      <c r="D1510" s="1">
        <v>0</v>
      </c>
      <c r="E1510" s="1">
        <v>0</v>
      </c>
      <c r="F1510" s="1">
        <v>0</v>
      </c>
      <c r="G1510" s="2">
        <f t="shared" si="34"/>
        <v>1708.5808100000002</v>
      </c>
      <c r="H1510" s="2">
        <f t="shared" si="35"/>
        <v>0.48999999999796273</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276308.56000000052</v>
      </c>
      <c r="D1517" s="1">
        <v>0</v>
      </c>
      <c r="E1517" s="1">
        <v>0</v>
      </c>
      <c r="F1517" s="1">
        <v>0</v>
      </c>
      <c r="G1517" s="2">
        <f t="shared" si="34"/>
        <v>10499.725280000019</v>
      </c>
      <c r="H1517" s="2">
        <f t="shared" si="35"/>
        <v>0.43999999947845936</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276308.56</v>
      </c>
      <c r="D1576" s="1">
        <v>0</v>
      </c>
      <c r="E1576" s="1">
        <v>0</v>
      </c>
      <c r="F1576" s="1">
        <v>0</v>
      </c>
      <c r="G1576" s="2">
        <f t="shared" si="34"/>
        <v>26801.930319999999</v>
      </c>
      <c r="H1576" s="2">
        <f t="shared" si="35"/>
        <v>0.44000000000232831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17621.61</v>
      </c>
      <c r="D1577" s="1">
        <v>0</v>
      </c>
      <c r="E1577" s="1">
        <v>0</v>
      </c>
      <c r="F1577" s="1">
        <v>0</v>
      </c>
      <c r="G1577" s="2">
        <f t="shared" si="34"/>
        <v>1726.9177800000002</v>
      </c>
      <c r="H1577" s="2">
        <f t="shared" si="35"/>
        <v>0.38999999999941792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220773.71</v>
      </c>
      <c r="D1578" s="1">
        <v>0</v>
      </c>
      <c r="E1578" s="1">
        <v>0</v>
      </c>
      <c r="F1578" s="1">
        <v>0</v>
      </c>
      <c r="G1578" s="2">
        <f t="shared" si="34"/>
        <v>21856.597290000002</v>
      </c>
      <c r="H1578" s="2">
        <f t="shared" si="35"/>
        <v>0.29000000000814907</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37913.24</v>
      </c>
      <c r="D1579" s="1">
        <v>0</v>
      </c>
      <c r="E1579" s="1">
        <v>0</v>
      </c>
      <c r="F1579" s="1">
        <v>0</v>
      </c>
      <c r="G1579" s="2">
        <f t="shared" si="34"/>
        <v>3791.3240000000001</v>
      </c>
      <c r="H1579" s="2">
        <f t="shared" si="35"/>
        <v>0.23999999999796273</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topLeftCell="B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6" t="s">
        <v>22</v>
      </c>
      <c r="B2" s="337"/>
      <c r="C2" s="337"/>
      <c r="D2" s="337"/>
      <c r="E2" s="337"/>
      <c r="F2" s="337"/>
      <c r="G2" s="337"/>
      <c r="H2" s="337"/>
      <c r="I2" s="337"/>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8" t="s">
        <v>24</v>
      </c>
      <c r="B4" s="339"/>
      <c r="C4" s="339"/>
      <c r="D4" s="339"/>
      <c r="E4" s="339"/>
      <c r="F4" s="339"/>
      <c r="G4" s="339"/>
      <c r="H4" s="339"/>
      <c r="I4" s="339"/>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12374</v>
      </c>
      <c r="H6" s="19" t="s">
        <v>26</v>
      </c>
      <c r="I6" s="20" t="s">
        <v>27</v>
      </c>
      <c r="J6" s="4"/>
      <c r="L6" s="4"/>
      <c r="M6" s="4"/>
      <c r="N6" s="4"/>
      <c r="O6" s="4"/>
      <c r="P6" s="4"/>
      <c r="Q6" s="4"/>
      <c r="R6" s="4"/>
      <c r="S6" s="4"/>
      <c r="T6" s="4"/>
      <c r="U6" s="4"/>
      <c r="V6" s="4"/>
      <c r="W6" s="4"/>
      <c r="X6" s="4"/>
    </row>
    <row r="7" spans="1:24" ht="15" customHeight="1" x14ac:dyDescent="0.2">
      <c r="B7" s="21"/>
      <c r="C7" s="22"/>
      <c r="D7" s="23"/>
      <c r="E7" s="340" t="s">
        <v>28</v>
      </c>
      <c r="F7" s="343" t="s">
        <v>29</v>
      </c>
      <c r="G7" s="344"/>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41"/>
      <c r="F8" s="332" t="s">
        <v>32</v>
      </c>
      <c r="G8" s="333"/>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41"/>
      <c r="F9" s="334" t="s">
        <v>33</v>
      </c>
      <c r="G9" s="335"/>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41"/>
      <c r="F10" s="332" t="s">
        <v>36</v>
      </c>
      <c r="G10" s="333"/>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42"/>
      <c r="F11" s="345" t="s">
        <v>37</v>
      </c>
      <c r="G11" s="346"/>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6" t="s">
        <v>41</v>
      </c>
      <c r="C15" s="327"/>
      <c r="D15" s="327"/>
      <c r="E15" s="327"/>
      <c r="F15" s="328"/>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9" t="s">
        <v>29</v>
      </c>
      <c r="B16" s="325" t="str">
        <f>'PR-RAS'!B6</f>
        <v xml:space="preserve">PRIHODI POSLOVANJA (šifre 61+62+63+64+65+66+67+68) </v>
      </c>
      <c r="C16" s="321"/>
      <c r="D16" s="321"/>
      <c r="E16" s="321"/>
      <c r="F16" s="322"/>
      <c r="G16" s="34" t="str">
        <f>'PR-RAS'!C6</f>
        <v>6</v>
      </c>
      <c r="H16" s="170">
        <f>'PR-RAS'!D6</f>
        <v>2271103.56</v>
      </c>
      <c r="I16" s="170">
        <f>'PR-RAS'!E6</f>
        <v>2609516.4799999995</v>
      </c>
      <c r="J16" s="4"/>
      <c r="K16" s="4"/>
      <c r="L16" s="4"/>
      <c r="M16" s="4"/>
      <c r="N16" s="4"/>
      <c r="O16" s="4"/>
      <c r="P16" s="4"/>
      <c r="Q16" s="4"/>
      <c r="R16" s="4"/>
      <c r="S16" s="4"/>
      <c r="T16" s="4"/>
      <c r="U16" s="4"/>
      <c r="V16" s="4"/>
      <c r="W16" s="4"/>
      <c r="X16" s="4"/>
    </row>
    <row r="17" spans="1:24" ht="12.75" customHeight="1" x14ac:dyDescent="0.2">
      <c r="A17" s="330"/>
      <c r="B17" s="314" t="str">
        <f>'PR-RAS'!B151</f>
        <v xml:space="preserve">RASHODI POSLOVANJA (šifre 31+32+34+35+36+37+38) </v>
      </c>
      <c r="C17" s="315"/>
      <c r="D17" s="315"/>
      <c r="E17" s="315"/>
      <c r="F17" s="316"/>
      <c r="G17" s="35" t="str">
        <f>'PR-RAS'!C151</f>
        <v>3</v>
      </c>
      <c r="H17" s="170">
        <f>'PR-RAS'!D151</f>
        <v>2171298.2200000002</v>
      </c>
      <c r="I17" s="170">
        <f>'PR-RAS'!E151</f>
        <v>2499383.1099999994</v>
      </c>
      <c r="J17" s="4"/>
      <c r="K17" s="4"/>
      <c r="L17" s="4"/>
      <c r="M17" s="4"/>
      <c r="N17" s="4"/>
      <c r="O17" s="4"/>
      <c r="P17" s="4"/>
      <c r="Q17" s="4"/>
      <c r="R17" s="4"/>
      <c r="S17" s="4"/>
      <c r="T17" s="4"/>
      <c r="U17" s="4"/>
      <c r="V17" s="4"/>
      <c r="W17" s="4"/>
      <c r="X17" s="4"/>
    </row>
    <row r="18" spans="1:24" ht="12.75" customHeight="1" x14ac:dyDescent="0.2">
      <c r="A18" s="330"/>
      <c r="B18" s="314" t="str">
        <f>'PR-RAS'!B645</f>
        <v>Višak prihoda i primitaka raspoloživ u sljedećem razdoblju (šifre X005 + '9221-9222' - Y005 - '9222-9221')</v>
      </c>
      <c r="C18" s="315"/>
      <c r="D18" s="315"/>
      <c r="E18" s="315"/>
      <c r="F18" s="316"/>
      <c r="G18" s="35" t="str">
        <f>'PR-RAS'!C645</f>
        <v>X006</v>
      </c>
      <c r="H18" s="170">
        <f>'PR-RAS'!D645</f>
        <v>7731.2699999996694</v>
      </c>
      <c r="I18" s="170">
        <f>'PR-RAS'!E645</f>
        <v>24835.920000000115</v>
      </c>
      <c r="J18" s="4"/>
      <c r="K18" s="4"/>
      <c r="L18" s="4"/>
      <c r="M18" s="4"/>
      <c r="N18" s="4"/>
      <c r="O18" s="4"/>
      <c r="P18" s="4"/>
      <c r="Q18" s="4"/>
      <c r="R18" s="4"/>
      <c r="S18" s="4"/>
      <c r="T18" s="4"/>
      <c r="U18" s="4"/>
      <c r="V18" s="4"/>
      <c r="W18" s="4"/>
      <c r="X18" s="4"/>
    </row>
    <row r="19" spans="1:24" ht="12.75" customHeight="1" x14ac:dyDescent="0.2">
      <c r="A19" s="331"/>
      <c r="B19" s="317" t="str">
        <f>'PR-RAS'!B646</f>
        <v>Manjak prihoda i primitaka za pokriće u sljedećem razdoblju (šifre Y005 + '9222-9221' - X005 - '9221-9222' )</v>
      </c>
      <c r="C19" s="318"/>
      <c r="D19" s="318"/>
      <c r="E19" s="318"/>
      <c r="F19" s="31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9" t="s">
        <v>32</v>
      </c>
      <c r="B20" s="325" t="str">
        <f>BILANCA!B7</f>
        <v>Nefinancijska imovina (šifre 01+02+03+04+05+06)</v>
      </c>
      <c r="C20" s="321"/>
      <c r="D20" s="321"/>
      <c r="E20" s="321"/>
      <c r="F20" s="322"/>
      <c r="G20" s="157" t="str">
        <f>BILANCA!C7</f>
        <v>B002</v>
      </c>
      <c r="H20" s="172">
        <f>BILANCA!D7</f>
        <v>1836821.31</v>
      </c>
      <c r="I20" s="173">
        <f>BILANCA!E7</f>
        <v>1939980.2900000003</v>
      </c>
      <c r="J20" s="4"/>
      <c r="K20" s="4"/>
      <c r="L20" s="4"/>
      <c r="M20" s="4"/>
      <c r="N20" s="4"/>
      <c r="O20" s="4"/>
      <c r="P20" s="4"/>
      <c r="Q20" s="4"/>
      <c r="R20" s="4"/>
      <c r="S20" s="4"/>
      <c r="T20" s="4"/>
      <c r="U20" s="4"/>
      <c r="V20" s="4"/>
      <c r="W20" s="4"/>
      <c r="X20" s="4"/>
    </row>
    <row r="21" spans="1:24" ht="12.75" customHeight="1" x14ac:dyDescent="0.2">
      <c r="A21" s="330"/>
      <c r="B21" s="314" t="str">
        <f>BILANCA!B68</f>
        <v>Financijska imovina (šifre 11+12+13+14+15+16+17+19)</v>
      </c>
      <c r="C21" s="315"/>
      <c r="D21" s="315"/>
      <c r="E21" s="315"/>
      <c r="F21" s="316"/>
      <c r="G21" s="158" t="str">
        <f>BILANCA!C68</f>
        <v>1</v>
      </c>
      <c r="H21" s="174">
        <f>BILANCA!D68</f>
        <v>200612.94</v>
      </c>
      <c r="I21" s="175">
        <f>BILANCA!E68</f>
        <v>301567.18</v>
      </c>
      <c r="J21" s="4"/>
      <c r="K21" s="4"/>
      <c r="L21" s="4"/>
      <c r="M21" s="4"/>
      <c r="N21" s="4"/>
      <c r="O21" s="4"/>
      <c r="P21" s="4"/>
      <c r="Q21" s="4"/>
      <c r="R21" s="4"/>
      <c r="S21" s="4"/>
      <c r="T21" s="4"/>
      <c r="U21" s="4"/>
      <c r="V21" s="4"/>
      <c r="W21" s="4"/>
      <c r="X21" s="4"/>
    </row>
    <row r="22" spans="1:24" ht="12.75" customHeight="1" x14ac:dyDescent="0.2">
      <c r="A22" s="330"/>
      <c r="B22" s="314" t="str">
        <f>BILANCA!B176</f>
        <v xml:space="preserve">Obveze (šifre 23+24+25+26+29) </v>
      </c>
      <c r="C22" s="315"/>
      <c r="D22" s="315"/>
      <c r="E22" s="315"/>
      <c r="F22" s="316"/>
      <c r="G22" s="158" t="str">
        <f>BILANCA!C176</f>
        <v>2</v>
      </c>
      <c r="H22" s="174">
        <f>BILANCA!D176</f>
        <v>192187.17000000004</v>
      </c>
      <c r="I22" s="175">
        <f>BILANCA!E176</f>
        <v>276308.56</v>
      </c>
      <c r="J22" s="4"/>
      <c r="K22" s="4"/>
      <c r="L22" s="4"/>
      <c r="M22" s="4"/>
      <c r="N22" s="4"/>
      <c r="O22" s="4"/>
      <c r="P22" s="4"/>
      <c r="Q22" s="4"/>
      <c r="R22" s="4"/>
      <c r="S22" s="4"/>
      <c r="T22" s="4"/>
      <c r="U22" s="4"/>
      <c r="V22" s="4"/>
      <c r="W22" s="4"/>
      <c r="X22" s="4"/>
    </row>
    <row r="23" spans="1:24" ht="12.75" customHeight="1" x14ac:dyDescent="0.2">
      <c r="A23" s="331"/>
      <c r="B23" s="317" t="str">
        <f>BILANCA!B237</f>
        <v>Vlastiti izvori (šifre 91 + 922 - 93 + 96 do 98)</v>
      </c>
      <c r="C23" s="318"/>
      <c r="D23" s="318"/>
      <c r="E23" s="318"/>
      <c r="F23" s="319"/>
      <c r="G23" s="159" t="str">
        <f>BILANCA!C237</f>
        <v>9</v>
      </c>
      <c r="H23" s="176">
        <f>BILANCA!D237</f>
        <v>1845247.08</v>
      </c>
      <c r="I23" s="177">
        <f>BILANCA!E237</f>
        <v>1965238.91</v>
      </c>
      <c r="J23" s="4"/>
      <c r="K23" s="4"/>
      <c r="L23" s="4"/>
      <c r="M23" s="4"/>
      <c r="N23" s="4"/>
      <c r="O23" s="4"/>
      <c r="P23" s="4"/>
      <c r="Q23" s="4"/>
      <c r="R23" s="4"/>
      <c r="S23" s="4"/>
      <c r="T23" s="4"/>
      <c r="U23" s="4"/>
      <c r="V23" s="4"/>
      <c r="W23" s="4"/>
      <c r="X23" s="4"/>
    </row>
    <row r="24" spans="1:24" ht="12.75" customHeight="1" x14ac:dyDescent="0.2">
      <c r="A24" s="329" t="s">
        <v>45</v>
      </c>
      <c r="B24" s="325" t="str">
        <f>'RAS-funkcijski'!B5</f>
        <v>Opće javne usluge (šifre 011+012+013+014 do 018)</v>
      </c>
      <c r="C24" s="321"/>
      <c r="D24" s="321"/>
      <c r="E24" s="321"/>
      <c r="F24" s="322"/>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30"/>
      <c r="B25" s="314" t="str">
        <f>'RAS-funkcijski'!B35</f>
        <v>Ekonomski poslovi (šifre 041+042+043+044+045+046+047+048+049)</v>
      </c>
      <c r="C25" s="315"/>
      <c r="D25" s="315"/>
      <c r="E25" s="315"/>
      <c r="F25" s="31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30"/>
      <c r="B26" s="314" t="str">
        <f>'RAS-funkcijski'!B88</f>
        <v>Rashodi vezani za stanovanje i kom. pogodnosti koji nisu drugdje svrstani</v>
      </c>
      <c r="C26" s="315"/>
      <c r="D26" s="315"/>
      <c r="E26" s="315"/>
      <c r="F26" s="31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30"/>
      <c r="B27" s="314" t="str">
        <f>'RAS-funkcijski'!B114</f>
        <v>Obrazovanje (šifre 091+092+093+094+095+096+097+098)</v>
      </c>
      <c r="C27" s="315"/>
      <c r="D27" s="315"/>
      <c r="E27" s="315"/>
      <c r="F27" s="316"/>
      <c r="G27" s="158" t="str">
        <f>'RAS-funkcijski'!C114</f>
        <v>09</v>
      </c>
      <c r="H27" s="174">
        <f>'RAS-funkcijski'!D114</f>
        <v>2270804.17</v>
      </c>
      <c r="I27" s="175">
        <f>'RAS-funkcijski'!E114</f>
        <v>2592411.8600000003</v>
      </c>
      <c r="J27" s="4"/>
      <c r="K27" s="4"/>
      <c r="L27" s="4"/>
      <c r="M27" s="4"/>
      <c r="N27" s="4"/>
      <c r="O27" s="4"/>
      <c r="P27" s="4"/>
      <c r="Q27" s="4"/>
      <c r="R27" s="4"/>
      <c r="S27" s="4"/>
      <c r="T27" s="4"/>
      <c r="U27" s="4"/>
      <c r="V27" s="4"/>
      <c r="W27" s="4"/>
      <c r="X27" s="4"/>
    </row>
    <row r="28" spans="1:24" ht="12.75" customHeight="1" x14ac:dyDescent="0.2">
      <c r="A28" s="331"/>
      <c r="B28" s="317" t="str">
        <f>'RAS-funkcijski'!B141</f>
        <v>Kontrolni zbroj (šifre 01+02+03+04+05+06+07+08+09+10)</v>
      </c>
      <c r="C28" s="318"/>
      <c r="D28" s="318"/>
      <c r="E28" s="318"/>
      <c r="F28" s="319"/>
      <c r="G28" s="159" t="str">
        <f>'RAS-funkcijski'!C141</f>
        <v>R1</v>
      </c>
      <c r="H28" s="178">
        <f>'RAS-funkcijski'!D141</f>
        <v>2270804.17</v>
      </c>
      <c r="I28" s="179">
        <f>'RAS-funkcijski'!E141</f>
        <v>2592411.8600000003</v>
      </c>
      <c r="J28" s="4"/>
      <c r="K28" s="4"/>
      <c r="L28" s="4"/>
      <c r="M28" s="4"/>
      <c r="N28" s="4"/>
      <c r="O28" s="4"/>
      <c r="P28" s="4"/>
      <c r="Q28" s="4"/>
      <c r="R28" s="4"/>
      <c r="S28" s="4"/>
      <c r="T28" s="4"/>
      <c r="U28" s="4"/>
      <c r="V28" s="4"/>
      <c r="W28" s="4"/>
      <c r="X28" s="4"/>
    </row>
    <row r="29" spans="1:24" ht="12.75" customHeight="1" x14ac:dyDescent="0.2">
      <c r="A29" s="329" t="s">
        <v>36</v>
      </c>
      <c r="B29" s="320" t="str">
        <f>'P-VRIO'!B5</f>
        <v>Promjene u vrijednosti i obujmu imovine (šifre 91511+91512)</v>
      </c>
      <c r="C29" s="321"/>
      <c r="D29" s="321"/>
      <c r="E29" s="321"/>
      <c r="F29" s="322"/>
      <c r="G29" s="157" t="str">
        <f>'P-VRIO'!C5</f>
        <v>9151</v>
      </c>
      <c r="H29" s="172">
        <f>'P-VRIO'!D5</f>
        <v>32711.5</v>
      </c>
      <c r="I29" s="173">
        <f>'P-VRIO'!E5</f>
        <v>0</v>
      </c>
      <c r="J29" s="4"/>
      <c r="K29" s="4"/>
      <c r="L29" s="4"/>
      <c r="M29" s="4"/>
      <c r="N29" s="4"/>
      <c r="O29" s="4"/>
      <c r="P29" s="4"/>
      <c r="Q29" s="4"/>
      <c r="R29" s="4"/>
      <c r="S29" s="4"/>
      <c r="T29" s="4"/>
      <c r="U29" s="4"/>
      <c r="V29" s="4"/>
      <c r="W29" s="4"/>
      <c r="X29" s="4"/>
    </row>
    <row r="30" spans="1:24" ht="12.75" customHeight="1" x14ac:dyDescent="0.2">
      <c r="A30" s="330"/>
      <c r="B30" s="323" t="str">
        <f>'P-VRIO'!B22</f>
        <v>Promjene u obujmu imovine (šifre P016+P023)</v>
      </c>
      <c r="C30" s="315"/>
      <c r="D30" s="315"/>
      <c r="E30" s="315"/>
      <c r="F30" s="316"/>
      <c r="G30" s="158" t="str">
        <f>'P-VRIO'!C22</f>
        <v>91512</v>
      </c>
      <c r="H30" s="174">
        <f>'P-VRIO'!D22</f>
        <v>32711.5</v>
      </c>
      <c r="I30" s="175">
        <f>'P-VRIO'!E22</f>
        <v>0</v>
      </c>
      <c r="J30" s="4"/>
      <c r="K30" s="4"/>
      <c r="L30" s="4"/>
      <c r="M30" s="4"/>
      <c r="N30" s="4"/>
      <c r="O30" s="4"/>
      <c r="P30" s="4"/>
      <c r="Q30" s="4"/>
      <c r="R30" s="4"/>
      <c r="S30" s="4"/>
      <c r="T30" s="4"/>
      <c r="U30" s="4"/>
      <c r="V30" s="4"/>
      <c r="W30" s="4"/>
      <c r="X30" s="4"/>
    </row>
    <row r="31" spans="1:24" ht="12.75" customHeight="1" x14ac:dyDescent="0.2">
      <c r="A31" s="330"/>
      <c r="B31" s="323" t="str">
        <f>'P-VRIO'!B38</f>
        <v>Promjene u vrijednosti (revalorizacija) i obujmu obveza (šifre 91521+91522)</v>
      </c>
      <c r="C31" s="315"/>
      <c r="D31" s="315"/>
      <c r="E31" s="315"/>
      <c r="F31" s="31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31"/>
      <c r="B32" s="324" t="str">
        <f>'P-VRIO'!B44</f>
        <v>Promjene u obujmu obveza (šifre P035 do P038)</v>
      </c>
      <c r="C32" s="318"/>
      <c r="D32" s="318"/>
      <c r="E32" s="318"/>
      <c r="F32" s="31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9" t="s">
        <v>37</v>
      </c>
      <c r="B33" s="325" t="str">
        <f>OBVEZE!B5</f>
        <v>Stanje obveza 1. siječnja (=stanju obveza iz Izvještaja o obvezama na 31. prosinca prethodne godine)</v>
      </c>
      <c r="C33" s="321"/>
      <c r="D33" s="321"/>
      <c r="E33" s="321"/>
      <c r="F33" s="322"/>
      <c r="G33" s="157" t="str">
        <f>OBVEZE!C5</f>
        <v>V001</v>
      </c>
      <c r="H33" s="180" t="s">
        <v>46</v>
      </c>
      <c r="I33" s="181">
        <f>OBVEZE!D5</f>
        <v>192187.14</v>
      </c>
      <c r="J33" s="4"/>
      <c r="K33" s="4"/>
      <c r="L33" s="4"/>
      <c r="M33" s="4"/>
      <c r="N33" s="4"/>
      <c r="O33" s="4"/>
      <c r="P33" s="4"/>
      <c r="Q33" s="4"/>
      <c r="R33" s="4"/>
      <c r="S33" s="4"/>
      <c r="T33" s="4"/>
      <c r="U33" s="4"/>
      <c r="V33" s="4"/>
      <c r="W33" s="4"/>
      <c r="X33" s="4"/>
    </row>
    <row r="34" spans="1:24" ht="12.75" customHeight="1" x14ac:dyDescent="0.2">
      <c r="A34" s="330"/>
      <c r="B34" s="314" t="str">
        <f>OBVEZE!B42</f>
        <v>Stanje obveza na kraju izvještajnog razdoblja (šifre V001+V002-V004) i (šifre V007+V009)</v>
      </c>
      <c r="C34" s="315"/>
      <c r="D34" s="315"/>
      <c r="E34" s="315"/>
      <c r="F34" s="316"/>
      <c r="G34" s="158" t="str">
        <f>OBVEZE!C42</f>
        <v>V006</v>
      </c>
      <c r="H34" s="174" t="s">
        <v>46</v>
      </c>
      <c r="I34" s="175">
        <f>OBVEZE!D42</f>
        <v>276308.56000000052</v>
      </c>
      <c r="J34" s="4"/>
      <c r="K34" s="4"/>
      <c r="L34" s="4"/>
      <c r="M34" s="4"/>
      <c r="N34" s="4"/>
      <c r="O34" s="4"/>
      <c r="P34" s="4"/>
      <c r="Q34" s="4"/>
      <c r="R34" s="4"/>
      <c r="S34" s="4"/>
      <c r="T34" s="4"/>
      <c r="U34" s="4"/>
      <c r="V34" s="4"/>
      <c r="W34" s="4"/>
      <c r="X34" s="4"/>
    </row>
    <row r="35" spans="1:24" ht="12.75" customHeight="1" x14ac:dyDescent="0.2">
      <c r="A35" s="330"/>
      <c r="B35" s="314" t="str">
        <f>OBVEZE!B43</f>
        <v>Stanje dospjelih obveza na kraju izvještajnog razdoblja (šifre V008+D23+D24 + 'D dio 25,26')</v>
      </c>
      <c r="C35" s="315"/>
      <c r="D35" s="315"/>
      <c r="E35" s="315"/>
      <c r="F35" s="31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31"/>
      <c r="B36" s="317" t="str">
        <f>OBVEZE!B101</f>
        <v>Stanje nedospjelih obveza na kraju izvještajnog razdoblja (šifre V010 + ND23 + ND24 + 'ND dio 25,26')</v>
      </c>
      <c r="C36" s="318"/>
      <c r="D36" s="318"/>
      <c r="E36" s="318"/>
      <c r="F36" s="319"/>
      <c r="G36" s="159" t="str">
        <f>OBVEZE!C101</f>
        <v>V009</v>
      </c>
      <c r="H36" s="178" t="s">
        <v>46</v>
      </c>
      <c r="I36" s="179">
        <f>OBVEZE!D101</f>
        <v>276308.56</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3" t="s">
        <v>47</v>
      </c>
      <c r="I39" s="313"/>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57" priority="2" operator="equal">
      <formula>"DA"</formula>
    </cfRule>
  </conditionalFormatting>
  <conditionalFormatting sqref="I7:I11">
    <cfRule type="cellIs" dxfId="56"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705" zoomScaleNormal="100" workbookViewId="0">
      <selection activeCell="E722" sqref="E722"/>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51" t="s">
        <v>51</v>
      </c>
      <c r="B2" s="352"/>
      <c r="C2" s="352"/>
      <c r="D2" s="352"/>
      <c r="E2" s="352"/>
      <c r="F2" s="352"/>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3" t="s">
        <v>57</v>
      </c>
      <c r="B5" s="354"/>
      <c r="C5" s="214"/>
      <c r="D5" s="72"/>
      <c r="E5" s="72"/>
      <c r="F5" s="59"/>
    </row>
    <row r="6" spans="1:25" ht="12.75" customHeight="1" x14ac:dyDescent="0.2">
      <c r="A6" s="53">
        <v>6</v>
      </c>
      <c r="B6" s="85" t="s">
        <v>58</v>
      </c>
      <c r="C6" s="50" t="s">
        <v>59</v>
      </c>
      <c r="D6" s="51">
        <f>D7+D44+D50+D82+D106+D124+D133+D139</f>
        <v>2271103.56</v>
      </c>
      <c r="E6" s="51">
        <f>E7+E44+E50+E82+E106+E124+E133+E139</f>
        <v>2609516.4799999995</v>
      </c>
      <c r="F6" s="52">
        <f t="shared" ref="F6:F131" si="0">IF(D6&lt;&gt;0,IF(E6/D6&gt;=100,"&gt;&gt;100",E6/D6*100),"-")</f>
        <v>114.90081412227629</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1894605.4500000002</v>
      </c>
      <c r="E50" s="51">
        <f>E51+E54+E59+E62+E65+E68+E71+E74+E77</f>
        <v>2233363.8199999998</v>
      </c>
      <c r="F50" s="52">
        <f t="shared" si="0"/>
        <v>117.88015388639359</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788.37</v>
      </c>
      <c r="E62" s="51">
        <f t="shared" si="13"/>
        <v>456.8</v>
      </c>
      <c r="F62" s="52">
        <f t="shared" si="0"/>
        <v>57.942336720067985</v>
      </c>
    </row>
    <row r="63" spans="1:6" ht="12.75" customHeight="1" x14ac:dyDescent="0.2">
      <c r="A63" s="53">
        <v>6341</v>
      </c>
      <c r="B63" s="85" t="s">
        <v>172</v>
      </c>
      <c r="C63" s="50" t="s">
        <v>173</v>
      </c>
      <c r="D63" s="242">
        <v>788.37</v>
      </c>
      <c r="E63" s="311">
        <v>456.8</v>
      </c>
      <c r="F63" s="52">
        <f t="shared" si="0"/>
        <v>57.942336720067985</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1893817.08</v>
      </c>
      <c r="E68" s="51">
        <f t="shared" si="15"/>
        <v>2232907.02</v>
      </c>
      <c r="F68" s="52">
        <f t="shared" si="0"/>
        <v>117.90510517520521</v>
      </c>
    </row>
    <row r="69" spans="1:6" ht="12.75" customHeight="1" x14ac:dyDescent="0.2">
      <c r="A69" s="53" t="s">
        <v>184</v>
      </c>
      <c r="B69" s="85" t="s">
        <v>185</v>
      </c>
      <c r="C69" s="50" t="s">
        <v>184</v>
      </c>
      <c r="D69" s="242">
        <v>1850031.52</v>
      </c>
      <c r="E69" s="311">
        <v>2189993.71</v>
      </c>
      <c r="F69" s="52">
        <f t="shared" si="0"/>
        <v>118.37602150692005</v>
      </c>
    </row>
    <row r="70" spans="1:6" ht="24" x14ac:dyDescent="0.2">
      <c r="A70" s="53" t="s">
        <v>186</v>
      </c>
      <c r="B70" s="85" t="s">
        <v>187</v>
      </c>
      <c r="C70" s="50" t="s">
        <v>186</v>
      </c>
      <c r="D70" s="242">
        <v>43785.56</v>
      </c>
      <c r="E70" s="311">
        <v>42913.31</v>
      </c>
      <c r="F70" s="52">
        <f t="shared" si="0"/>
        <v>98.007904889191778</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0.03</v>
      </c>
      <c r="E82" s="51">
        <f t="shared" si="19"/>
        <v>0.01</v>
      </c>
      <c r="F82" s="52">
        <f t="shared" si="0"/>
        <v>33.333333333333336</v>
      </c>
    </row>
    <row r="83" spans="1:6" ht="12.75" customHeight="1" x14ac:dyDescent="0.2">
      <c r="A83" s="53">
        <v>641</v>
      </c>
      <c r="B83" s="85" t="s">
        <v>212</v>
      </c>
      <c r="C83" s="50" t="s">
        <v>213</v>
      </c>
      <c r="D83" s="51">
        <f t="shared" ref="D83:E83" si="20">SUM(D84:D90)</f>
        <v>0.03</v>
      </c>
      <c r="E83" s="51">
        <f t="shared" si="20"/>
        <v>0.01</v>
      </c>
      <c r="F83" s="52">
        <f t="shared" si="0"/>
        <v>33.333333333333336</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0.03</v>
      </c>
      <c r="E85" s="242">
        <v>0.01</v>
      </c>
      <c r="F85" s="52">
        <f t="shared" si="0"/>
        <v>33.333333333333336</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50719.21</v>
      </c>
      <c r="E106" s="51">
        <f t="shared" si="23"/>
        <v>14307.26</v>
      </c>
      <c r="F106" s="52">
        <f t="shared" si="0"/>
        <v>28.208759560726598</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50719.21</v>
      </c>
      <c r="E112" s="51">
        <f t="shared" si="25"/>
        <v>14307.26</v>
      </c>
      <c r="F112" s="52">
        <f t="shared" si="0"/>
        <v>28.208759560726598</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50719.21</v>
      </c>
      <c r="E117" s="311">
        <v>14307.26</v>
      </c>
      <c r="F117" s="52">
        <f t="shared" si="0"/>
        <v>28.208759560726598</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2641.18</v>
      </c>
      <c r="E124" s="51">
        <f t="shared" si="27"/>
        <v>3292</v>
      </c>
      <c r="F124" s="52">
        <f t="shared" si="0"/>
        <v>124.64125883127997</v>
      </c>
    </row>
    <row r="125" spans="1:6" ht="12.75" customHeight="1" x14ac:dyDescent="0.2">
      <c r="A125" s="53">
        <v>661</v>
      </c>
      <c r="B125" s="86" t="s">
        <v>296</v>
      </c>
      <c r="C125" s="50" t="s">
        <v>297</v>
      </c>
      <c r="D125" s="51">
        <f t="shared" ref="D125:E125" si="28">SUM(D126:D127)</f>
        <v>2641.18</v>
      </c>
      <c r="E125" s="51">
        <f t="shared" si="28"/>
        <v>3292</v>
      </c>
      <c r="F125" s="52">
        <f t="shared" si="0"/>
        <v>124.64125883127997</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2641.18</v>
      </c>
      <c r="E127" s="311">
        <v>3292</v>
      </c>
      <c r="F127" s="52">
        <f t="shared" si="0"/>
        <v>124.64125883127997</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323137.69</v>
      </c>
      <c r="E133" s="51">
        <f t="shared" si="30"/>
        <v>358553.39</v>
      </c>
      <c r="F133" s="52">
        <f t="shared" ref="F133:F223" si="31">IF(D133&lt;&gt;0,IF(E133/D133&gt;=100,"&gt;&gt;100",E133/D133*100),"-")</f>
        <v>110.95994094653582</v>
      </c>
    </row>
    <row r="134" spans="1:6" ht="24" x14ac:dyDescent="0.2">
      <c r="A134" s="53">
        <v>671</v>
      </c>
      <c r="B134" s="232" t="s">
        <v>314</v>
      </c>
      <c r="C134" s="50" t="s">
        <v>315</v>
      </c>
      <c r="D134" s="51">
        <f t="shared" ref="D134:E134" si="32">SUM(D135:D137)</f>
        <v>323137.69</v>
      </c>
      <c r="E134" s="51">
        <f t="shared" si="32"/>
        <v>358553.39</v>
      </c>
      <c r="F134" s="52">
        <f t="shared" si="31"/>
        <v>110.95994094653582</v>
      </c>
    </row>
    <row r="135" spans="1:6" ht="12.75" customHeight="1" x14ac:dyDescent="0.2">
      <c r="A135" s="53">
        <v>6711</v>
      </c>
      <c r="B135" s="85" t="s">
        <v>316</v>
      </c>
      <c r="C135" s="50" t="s">
        <v>317</v>
      </c>
      <c r="D135" s="242">
        <v>266897.68</v>
      </c>
      <c r="E135" s="311">
        <v>306186.94</v>
      </c>
      <c r="F135" s="52">
        <f t="shared" si="31"/>
        <v>114.72071994031572</v>
      </c>
    </row>
    <row r="136" spans="1:6" ht="24" x14ac:dyDescent="0.2">
      <c r="A136" s="53">
        <v>6712</v>
      </c>
      <c r="B136" s="232" t="s">
        <v>318</v>
      </c>
      <c r="C136" s="50" t="s">
        <v>319</v>
      </c>
      <c r="D136" s="242">
        <v>56240.01</v>
      </c>
      <c r="E136" s="311">
        <f>35000+17366.45</f>
        <v>52366.45</v>
      </c>
      <c r="F136" s="52">
        <f t="shared" si="31"/>
        <v>93.112447881854919</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2171298.2200000002</v>
      </c>
      <c r="E151" s="51">
        <f t="shared" si="35"/>
        <v>2499383.1099999994</v>
      </c>
      <c r="F151" s="52">
        <f t="shared" si="31"/>
        <v>115.11007962784583</v>
      </c>
    </row>
    <row r="152" spans="1:6" ht="12.75" customHeight="1" x14ac:dyDescent="0.2">
      <c r="A152" s="53">
        <v>31</v>
      </c>
      <c r="B152" s="85" t="s">
        <v>349</v>
      </c>
      <c r="C152" s="50" t="s">
        <v>35</v>
      </c>
      <c r="D152" s="51">
        <f t="shared" ref="D152:E152" si="36">D153+D158+D159</f>
        <v>1827851.12</v>
      </c>
      <c r="E152" s="51">
        <f t="shared" si="36"/>
        <v>2069482.9599999997</v>
      </c>
      <c r="F152" s="52">
        <f t="shared" si="31"/>
        <v>113.21944863868343</v>
      </c>
    </row>
    <row r="153" spans="1:6" ht="12.75" customHeight="1" x14ac:dyDescent="0.2">
      <c r="A153" s="53">
        <v>311</v>
      </c>
      <c r="B153" s="85" t="s">
        <v>350</v>
      </c>
      <c r="C153" s="50" t="s">
        <v>351</v>
      </c>
      <c r="D153" s="51">
        <f t="shared" ref="D153:E153" si="37">SUM(D154:D157)</f>
        <v>1509341.26</v>
      </c>
      <c r="E153" s="51">
        <f t="shared" si="37"/>
        <v>1702871.65</v>
      </c>
      <c r="F153" s="52">
        <f t="shared" si="31"/>
        <v>112.82217581463318</v>
      </c>
    </row>
    <row r="154" spans="1:6" ht="12.75" customHeight="1" x14ac:dyDescent="0.2">
      <c r="A154" s="53">
        <v>3111</v>
      </c>
      <c r="B154" s="85" t="s">
        <v>352</v>
      </c>
      <c r="C154" s="50" t="s">
        <v>353</v>
      </c>
      <c r="D154" s="242">
        <v>1509341.26</v>
      </c>
      <c r="E154" s="311">
        <v>1702871.65</v>
      </c>
      <c r="F154" s="52">
        <f t="shared" si="31"/>
        <v>112.82217581463318</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68589.61</v>
      </c>
      <c r="E158" s="311">
        <v>85185.38</v>
      </c>
      <c r="F158" s="52">
        <f t="shared" si="31"/>
        <v>124.19574918125356</v>
      </c>
    </row>
    <row r="159" spans="1:6" ht="12.75" customHeight="1" x14ac:dyDescent="0.2">
      <c r="A159" s="53">
        <v>313</v>
      </c>
      <c r="B159" s="85" t="s">
        <v>362</v>
      </c>
      <c r="C159" s="50" t="s">
        <v>363</v>
      </c>
      <c r="D159" s="51">
        <f t="shared" ref="D159:E159" si="38">SUM(D160:D162)</f>
        <v>249920.25</v>
      </c>
      <c r="E159" s="51">
        <f t="shared" si="38"/>
        <v>281425.93</v>
      </c>
      <c r="F159" s="52">
        <f t="shared" si="31"/>
        <v>112.60629340759702</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249355.98</v>
      </c>
      <c r="E161" s="311">
        <v>281425.93</v>
      </c>
      <c r="F161" s="52">
        <f t="shared" si="31"/>
        <v>112.86111125147269</v>
      </c>
    </row>
    <row r="162" spans="1:6" ht="12.75" customHeight="1" x14ac:dyDescent="0.2">
      <c r="A162" s="53">
        <v>3133</v>
      </c>
      <c r="B162" s="85" t="s">
        <v>367</v>
      </c>
      <c r="C162" s="50" t="s">
        <v>368</v>
      </c>
      <c r="D162" s="242">
        <v>564.27</v>
      </c>
      <c r="E162" s="242"/>
      <c r="F162" s="52">
        <f t="shared" si="31"/>
        <v>0</v>
      </c>
    </row>
    <row r="163" spans="1:6" ht="12.75" customHeight="1" x14ac:dyDescent="0.2">
      <c r="A163" s="53">
        <v>32</v>
      </c>
      <c r="B163" s="85" t="s">
        <v>369</v>
      </c>
      <c r="C163" s="50" t="s">
        <v>370</v>
      </c>
      <c r="D163" s="51">
        <f t="shared" ref="D163:E163" si="39">D164+D169+D177+D187+D188</f>
        <v>270763.51</v>
      </c>
      <c r="E163" s="51">
        <f t="shared" si="39"/>
        <v>372065.12</v>
      </c>
      <c r="F163" s="52">
        <f t="shared" si="31"/>
        <v>137.41331688306153</v>
      </c>
    </row>
    <row r="164" spans="1:6" ht="12.75" customHeight="1" x14ac:dyDescent="0.2">
      <c r="A164" s="53">
        <v>321</v>
      </c>
      <c r="B164" s="85" t="s">
        <v>371</v>
      </c>
      <c r="C164" s="50" t="s">
        <v>372</v>
      </c>
      <c r="D164" s="51">
        <f t="shared" ref="D164:E164" si="40">SUM(D165:D168)</f>
        <v>34091.870000000003</v>
      </c>
      <c r="E164" s="51">
        <f t="shared" si="40"/>
        <v>38713.54</v>
      </c>
      <c r="F164" s="52">
        <f t="shared" si="31"/>
        <v>113.5565165536534</v>
      </c>
    </row>
    <row r="165" spans="1:6" ht="12.75" customHeight="1" x14ac:dyDescent="0.2">
      <c r="A165" s="53">
        <v>3211</v>
      </c>
      <c r="B165" s="85" t="s">
        <v>373</v>
      </c>
      <c r="C165" s="50" t="s">
        <v>374</v>
      </c>
      <c r="D165" s="242">
        <v>7049.51</v>
      </c>
      <c r="E165" s="311">
        <v>8012.3</v>
      </c>
      <c r="F165" s="52">
        <f t="shared" si="31"/>
        <v>113.65754499248884</v>
      </c>
    </row>
    <row r="166" spans="1:6" ht="12.75" customHeight="1" x14ac:dyDescent="0.2">
      <c r="A166" s="53">
        <v>3212</v>
      </c>
      <c r="B166" s="85" t="s">
        <v>375</v>
      </c>
      <c r="C166" s="50" t="s">
        <v>376</v>
      </c>
      <c r="D166" s="242">
        <v>25222.13</v>
      </c>
      <c r="E166" s="311">
        <v>29532.51</v>
      </c>
      <c r="F166" s="52">
        <f t="shared" si="31"/>
        <v>117.08967482127797</v>
      </c>
    </row>
    <row r="167" spans="1:6" ht="12.75" customHeight="1" x14ac:dyDescent="0.2">
      <c r="A167" s="53">
        <v>3213</v>
      </c>
      <c r="B167" s="85" t="s">
        <v>377</v>
      </c>
      <c r="C167" s="50" t="s">
        <v>378</v>
      </c>
      <c r="D167" s="242">
        <v>1820.23</v>
      </c>
      <c r="E167" s="311">
        <v>1168.73</v>
      </c>
      <c r="F167" s="52">
        <f t="shared" si="31"/>
        <v>64.207819890892921</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119151.77</v>
      </c>
      <c r="E169" s="51">
        <f t="shared" si="41"/>
        <v>207664.77</v>
      </c>
      <c r="F169" s="52">
        <f t="shared" si="31"/>
        <v>174.28592961732755</v>
      </c>
    </row>
    <row r="170" spans="1:6" ht="12.75" customHeight="1" x14ac:dyDescent="0.2">
      <c r="A170" s="53">
        <v>3221</v>
      </c>
      <c r="B170" s="85" t="s">
        <v>383</v>
      </c>
      <c r="C170" s="50" t="s">
        <v>384</v>
      </c>
      <c r="D170" s="242">
        <v>11617.21</v>
      </c>
      <c r="E170" s="311">
        <v>18499.009999999998</v>
      </c>
      <c r="F170" s="52">
        <f t="shared" si="31"/>
        <v>159.23797538307389</v>
      </c>
    </row>
    <row r="171" spans="1:6" ht="12.75" customHeight="1" x14ac:dyDescent="0.2">
      <c r="A171" s="53">
        <v>3222</v>
      </c>
      <c r="B171" s="85" t="s">
        <v>385</v>
      </c>
      <c r="C171" s="50" t="s">
        <v>386</v>
      </c>
      <c r="D171" s="242">
        <v>52795.97</v>
      </c>
      <c r="E171" s="311">
        <v>139285.6</v>
      </c>
      <c r="F171" s="52">
        <f t="shared" si="31"/>
        <v>263.81862100459563</v>
      </c>
    </row>
    <row r="172" spans="1:6" ht="12.75" customHeight="1" x14ac:dyDescent="0.2">
      <c r="A172" s="53">
        <v>3223</v>
      </c>
      <c r="B172" s="85" t="s">
        <v>387</v>
      </c>
      <c r="C172" s="50" t="s">
        <v>388</v>
      </c>
      <c r="D172" s="242">
        <v>51807.19</v>
      </c>
      <c r="E172" s="311">
        <v>48189.42</v>
      </c>
      <c r="F172" s="52">
        <f t="shared" si="31"/>
        <v>93.01685731266258</v>
      </c>
    </row>
    <row r="173" spans="1:6" ht="12.75" customHeight="1" x14ac:dyDescent="0.2">
      <c r="A173" s="53">
        <v>3224</v>
      </c>
      <c r="B173" s="85" t="s">
        <v>389</v>
      </c>
      <c r="C173" s="50" t="s">
        <v>390</v>
      </c>
      <c r="D173" s="242">
        <v>1999.19</v>
      </c>
      <c r="E173" s="311">
        <v>174.83</v>
      </c>
      <c r="F173" s="52">
        <f t="shared" si="31"/>
        <v>8.7450417419054727</v>
      </c>
    </row>
    <row r="174" spans="1:6" ht="12.75" customHeight="1" x14ac:dyDescent="0.2">
      <c r="A174" s="53">
        <v>3225</v>
      </c>
      <c r="B174" s="85" t="s">
        <v>391</v>
      </c>
      <c r="C174" s="50" t="s">
        <v>392</v>
      </c>
      <c r="D174" s="242">
        <v>932.21</v>
      </c>
      <c r="E174" s="311">
        <v>904.58</v>
      </c>
      <c r="F174" s="52">
        <f t="shared" si="31"/>
        <v>97.036075562373284</v>
      </c>
    </row>
    <row r="175" spans="1:6" ht="12.75" customHeight="1" x14ac:dyDescent="0.2">
      <c r="A175" s="53">
        <v>3226</v>
      </c>
      <c r="B175" s="85" t="s">
        <v>393</v>
      </c>
      <c r="C175" s="50" t="s">
        <v>394</v>
      </c>
      <c r="D175" s="242">
        <v>0</v>
      </c>
      <c r="E175" s="311"/>
      <c r="F175" s="52" t="str">
        <f t="shared" si="31"/>
        <v>-</v>
      </c>
    </row>
    <row r="176" spans="1:6" ht="12.75" customHeight="1" x14ac:dyDescent="0.2">
      <c r="A176" s="53">
        <v>3227</v>
      </c>
      <c r="B176" s="85" t="s">
        <v>395</v>
      </c>
      <c r="C176" s="50" t="s">
        <v>396</v>
      </c>
      <c r="D176" s="242">
        <v>0</v>
      </c>
      <c r="E176" s="311">
        <v>611.33000000000004</v>
      </c>
      <c r="F176" s="52" t="str">
        <f t="shared" si="31"/>
        <v>-</v>
      </c>
    </row>
    <row r="177" spans="1:6" ht="12.75" customHeight="1" x14ac:dyDescent="0.2">
      <c r="A177" s="53">
        <v>323</v>
      </c>
      <c r="B177" s="85" t="s">
        <v>397</v>
      </c>
      <c r="C177" s="50" t="s">
        <v>398</v>
      </c>
      <c r="D177" s="51">
        <f t="shared" ref="D177:E177" si="42">SUM(D178:D186)</f>
        <v>76913.39</v>
      </c>
      <c r="E177" s="51">
        <f t="shared" si="42"/>
        <v>113317.56000000003</v>
      </c>
      <c r="F177" s="52">
        <f t="shared" si="31"/>
        <v>147.33138144086487</v>
      </c>
    </row>
    <row r="178" spans="1:6" ht="12.75" customHeight="1" x14ac:dyDescent="0.2">
      <c r="A178" s="53">
        <v>3231</v>
      </c>
      <c r="B178" s="85" t="s">
        <v>399</v>
      </c>
      <c r="C178" s="50" t="s">
        <v>400</v>
      </c>
      <c r="D178" s="242">
        <v>47475.73</v>
      </c>
      <c r="E178" s="311">
        <v>75600.27</v>
      </c>
      <c r="F178" s="52">
        <f t="shared" si="31"/>
        <v>159.23982632810493</v>
      </c>
    </row>
    <row r="179" spans="1:6" ht="12.75" customHeight="1" x14ac:dyDescent="0.2">
      <c r="A179" s="53">
        <v>3232</v>
      </c>
      <c r="B179" s="85" t="s">
        <v>401</v>
      </c>
      <c r="C179" s="50" t="s">
        <v>402</v>
      </c>
      <c r="D179" s="242">
        <v>8503</v>
      </c>
      <c r="E179" s="311">
        <v>5929.72</v>
      </c>
      <c r="F179" s="52">
        <f t="shared" si="31"/>
        <v>69.736798776902276</v>
      </c>
    </row>
    <row r="180" spans="1:6" ht="12.75" customHeight="1" x14ac:dyDescent="0.2">
      <c r="A180" s="53">
        <v>3233</v>
      </c>
      <c r="B180" s="85" t="s">
        <v>403</v>
      </c>
      <c r="C180" s="50" t="s">
        <v>404</v>
      </c>
      <c r="D180" s="242">
        <v>434.67</v>
      </c>
      <c r="E180" s="311">
        <v>622.1</v>
      </c>
      <c r="F180" s="52">
        <f t="shared" si="31"/>
        <v>143.1200680976373</v>
      </c>
    </row>
    <row r="181" spans="1:6" ht="12.75" customHeight="1" x14ac:dyDescent="0.2">
      <c r="A181" s="53">
        <v>3234</v>
      </c>
      <c r="B181" s="85" t="s">
        <v>405</v>
      </c>
      <c r="C181" s="50" t="s">
        <v>406</v>
      </c>
      <c r="D181" s="242">
        <v>9426.8700000000008</v>
      </c>
      <c r="E181" s="311">
        <v>10146.35</v>
      </c>
      <c r="F181" s="52">
        <f t="shared" si="31"/>
        <v>107.63222575467786</v>
      </c>
    </row>
    <row r="182" spans="1:6" ht="12.75" customHeight="1" x14ac:dyDescent="0.2">
      <c r="A182" s="53">
        <v>3235</v>
      </c>
      <c r="B182" s="85" t="s">
        <v>407</v>
      </c>
      <c r="C182" s="50" t="s">
        <v>408</v>
      </c>
      <c r="D182" s="242">
        <v>329.32</v>
      </c>
      <c r="E182" s="311">
        <v>1399.6</v>
      </c>
      <c r="F182" s="52">
        <f t="shared" si="31"/>
        <v>424.99696343981537</v>
      </c>
    </row>
    <row r="183" spans="1:6" ht="12.75" customHeight="1" x14ac:dyDescent="0.2">
      <c r="A183" s="53">
        <v>3236</v>
      </c>
      <c r="B183" s="85" t="s">
        <v>409</v>
      </c>
      <c r="C183" s="50" t="s">
        <v>410</v>
      </c>
      <c r="D183" s="242">
        <v>1775.83</v>
      </c>
      <c r="E183" s="311">
        <v>6294.55</v>
      </c>
      <c r="F183" s="52">
        <f t="shared" si="31"/>
        <v>354.45678921968886</v>
      </c>
    </row>
    <row r="184" spans="1:6" ht="12.75" customHeight="1" x14ac:dyDescent="0.2">
      <c r="A184" s="53">
        <v>3237</v>
      </c>
      <c r="B184" s="85" t="s">
        <v>411</v>
      </c>
      <c r="C184" s="50" t="s">
        <v>412</v>
      </c>
      <c r="D184" s="242">
        <v>1440.54</v>
      </c>
      <c r="E184" s="311">
        <v>2099.5500000000002</v>
      </c>
      <c r="F184" s="52">
        <f t="shared" si="31"/>
        <v>145.74742804781542</v>
      </c>
    </row>
    <row r="185" spans="1:6" ht="12.75" customHeight="1" x14ac:dyDescent="0.2">
      <c r="A185" s="53">
        <v>3238</v>
      </c>
      <c r="B185" s="85" t="s">
        <v>413</v>
      </c>
      <c r="C185" s="50" t="s">
        <v>414</v>
      </c>
      <c r="D185" s="242">
        <v>2728.7</v>
      </c>
      <c r="E185" s="311">
        <v>4181.25</v>
      </c>
      <c r="F185" s="52">
        <f t="shared" si="31"/>
        <v>153.23230842525746</v>
      </c>
    </row>
    <row r="186" spans="1:6" ht="12.75" customHeight="1" x14ac:dyDescent="0.2">
      <c r="A186" s="53">
        <v>3239</v>
      </c>
      <c r="B186" s="85" t="s">
        <v>415</v>
      </c>
      <c r="C186" s="50" t="s">
        <v>416</v>
      </c>
      <c r="D186" s="242">
        <v>4798.7299999999996</v>
      </c>
      <c r="E186" s="311">
        <v>7044.17</v>
      </c>
      <c r="F186" s="52">
        <f t="shared" si="31"/>
        <v>146.79238048400308</v>
      </c>
    </row>
    <row r="187" spans="1:6" ht="12.75" customHeight="1" x14ac:dyDescent="0.2">
      <c r="A187" s="53">
        <v>324</v>
      </c>
      <c r="B187" s="85" t="s">
        <v>417</v>
      </c>
      <c r="C187" s="50" t="s">
        <v>418</v>
      </c>
      <c r="D187" s="242">
        <v>53.09</v>
      </c>
      <c r="E187" s="311">
        <v>100</v>
      </c>
      <c r="F187" s="52">
        <f t="shared" si="31"/>
        <v>188.35938971557732</v>
      </c>
    </row>
    <row r="188" spans="1:6" ht="12.75" customHeight="1" x14ac:dyDescent="0.2">
      <c r="A188" s="53">
        <v>329</v>
      </c>
      <c r="B188" s="85" t="s">
        <v>419</v>
      </c>
      <c r="C188" s="50" t="s">
        <v>420</v>
      </c>
      <c r="D188" s="51">
        <f t="shared" ref="D188:E188" si="43">SUM(D189:D195)</f>
        <v>40553.39</v>
      </c>
      <c r="E188" s="51">
        <f t="shared" si="43"/>
        <v>12269.25</v>
      </c>
      <c r="F188" s="52">
        <f t="shared" si="31"/>
        <v>30.254560716132488</v>
      </c>
    </row>
    <row r="189" spans="1:6" ht="12.75" customHeight="1" x14ac:dyDescent="0.2">
      <c r="A189" s="53">
        <v>3291</v>
      </c>
      <c r="B189" s="232" t="s">
        <v>421</v>
      </c>
      <c r="C189" s="50" t="s">
        <v>422</v>
      </c>
      <c r="D189" s="242">
        <v>0</v>
      </c>
      <c r="E189" s="311"/>
      <c r="F189" s="52" t="str">
        <f t="shared" si="31"/>
        <v>-</v>
      </c>
    </row>
    <row r="190" spans="1:6" ht="12.75" customHeight="1" x14ac:dyDescent="0.2">
      <c r="A190" s="53">
        <v>3292</v>
      </c>
      <c r="B190" s="85" t="s">
        <v>423</v>
      </c>
      <c r="C190" s="50" t="s">
        <v>424</v>
      </c>
      <c r="D190" s="242">
        <v>3482.55</v>
      </c>
      <c r="E190" s="311">
        <v>5865.12</v>
      </c>
      <c r="F190" s="52">
        <f t="shared" si="31"/>
        <v>168.41452384028943</v>
      </c>
    </row>
    <row r="191" spans="1:6" ht="12.75" customHeight="1" x14ac:dyDescent="0.2">
      <c r="A191" s="53">
        <v>3293</v>
      </c>
      <c r="B191" s="85" t="s">
        <v>425</v>
      </c>
      <c r="C191" s="50" t="s">
        <v>426</v>
      </c>
      <c r="D191" s="242">
        <v>2625.26</v>
      </c>
      <c r="E191" s="311">
        <v>1546.49</v>
      </c>
      <c r="F191" s="52">
        <f t="shared" si="31"/>
        <v>58.90807005782284</v>
      </c>
    </row>
    <row r="192" spans="1:6" ht="12.75" customHeight="1" x14ac:dyDescent="0.2">
      <c r="A192" s="53">
        <v>3294</v>
      </c>
      <c r="B192" s="85" t="s">
        <v>427</v>
      </c>
      <c r="C192" s="50" t="s">
        <v>428</v>
      </c>
      <c r="D192" s="242">
        <v>309.91000000000003</v>
      </c>
      <c r="E192" s="311">
        <v>254.36</v>
      </c>
      <c r="F192" s="52">
        <f t="shared" si="31"/>
        <v>82.075441257139175</v>
      </c>
    </row>
    <row r="193" spans="1:6" ht="12.75" customHeight="1" x14ac:dyDescent="0.2">
      <c r="A193" s="53">
        <v>3295</v>
      </c>
      <c r="B193" s="85" t="s">
        <v>429</v>
      </c>
      <c r="C193" s="50" t="s">
        <v>430</v>
      </c>
      <c r="D193" s="242">
        <v>4623.7299999999996</v>
      </c>
      <c r="E193" s="311">
        <v>4453.28</v>
      </c>
      <c r="F193" s="52">
        <f t="shared" si="31"/>
        <v>96.313582324227411</v>
      </c>
    </row>
    <row r="194" spans="1:6" ht="12.75" customHeight="1" x14ac:dyDescent="0.2">
      <c r="A194" s="53" t="s">
        <v>431</v>
      </c>
      <c r="B194" s="85" t="s">
        <v>432</v>
      </c>
      <c r="C194" s="50" t="s">
        <v>431</v>
      </c>
      <c r="D194" s="242">
        <v>26424.28</v>
      </c>
      <c r="E194" s="311"/>
      <c r="F194" s="52">
        <f t="shared" si="31"/>
        <v>0</v>
      </c>
    </row>
    <row r="195" spans="1:6" ht="12.75" customHeight="1" x14ac:dyDescent="0.2">
      <c r="A195" s="53">
        <v>3299</v>
      </c>
      <c r="B195" s="85" t="s">
        <v>433</v>
      </c>
      <c r="C195" s="50" t="s">
        <v>434</v>
      </c>
      <c r="D195" s="242">
        <v>3087.66</v>
      </c>
      <c r="E195" s="311">
        <v>150</v>
      </c>
      <c r="F195" s="52">
        <f t="shared" si="31"/>
        <v>4.8580478420551483</v>
      </c>
    </row>
    <row r="196" spans="1:6" ht="12.75" customHeight="1" x14ac:dyDescent="0.2">
      <c r="A196" s="53">
        <v>34</v>
      </c>
      <c r="B196" s="232" t="s">
        <v>435</v>
      </c>
      <c r="C196" s="50" t="s">
        <v>436</v>
      </c>
      <c r="D196" s="51">
        <f t="shared" ref="D196:E196" si="44">D197+D202+D210</f>
        <v>14249.6</v>
      </c>
      <c r="E196" s="51">
        <f t="shared" si="44"/>
        <v>774.67</v>
      </c>
      <c r="F196" s="52">
        <f t="shared" si="31"/>
        <v>5.436433303390972</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14249.6</v>
      </c>
      <c r="E210" s="51">
        <f t="shared" si="47"/>
        <v>774.67</v>
      </c>
      <c r="F210" s="52">
        <f t="shared" si="31"/>
        <v>5.436433303390972</v>
      </c>
    </row>
    <row r="211" spans="1:6" ht="12.75" customHeight="1" x14ac:dyDescent="0.2">
      <c r="A211" s="53">
        <v>3431</v>
      </c>
      <c r="B211" s="232" t="s">
        <v>465</v>
      </c>
      <c r="C211" s="50" t="s">
        <v>466</v>
      </c>
      <c r="D211" s="242">
        <v>886</v>
      </c>
      <c r="E211" s="311">
        <v>774.67</v>
      </c>
      <c r="F211" s="52">
        <f t="shared" si="31"/>
        <v>87.434537246049658</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13363.6</v>
      </c>
      <c r="E213" s="242"/>
      <c r="F213" s="52">
        <f t="shared" si="31"/>
        <v>0</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58433.99</v>
      </c>
      <c r="E252" s="51">
        <f t="shared" si="63"/>
        <v>55155.94</v>
      </c>
      <c r="F252" s="52">
        <f t="shared" ref="F252:F258" si="64">IF(D252&lt;&gt;0,IF(E252/D252&gt;=100,"&gt;&gt;100",E252/D252*100),"-")</f>
        <v>94.390165723750869</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58433.99</v>
      </c>
      <c r="E259" s="51">
        <f t="shared" si="66"/>
        <v>55155.94</v>
      </c>
      <c r="F259" s="52">
        <f t="shared" ref="F259:F262" si="67">IF(D259&lt;&gt;0,IF(E259/D259&gt;=100,"&gt;&gt;100",E259/D259*100),"-")</f>
        <v>94.390165723750869</v>
      </c>
    </row>
    <row r="260" spans="1:6" ht="12.75" customHeight="1" x14ac:dyDescent="0.2">
      <c r="A260" s="53">
        <v>3721</v>
      </c>
      <c r="B260" s="85" t="s">
        <v>559</v>
      </c>
      <c r="C260" s="50" t="s">
        <v>560</v>
      </c>
      <c r="D260" s="242">
        <v>9145.1299999999992</v>
      </c>
      <c r="E260" s="242"/>
      <c r="F260" s="52">
        <f t="shared" si="67"/>
        <v>0</v>
      </c>
    </row>
    <row r="261" spans="1:6" ht="12.75" customHeight="1" x14ac:dyDescent="0.2">
      <c r="A261" s="53">
        <v>3722</v>
      </c>
      <c r="B261" s="85" t="s">
        <v>561</v>
      </c>
      <c r="C261" s="50" t="s">
        <v>562</v>
      </c>
      <c r="D261" s="242">
        <v>49288.86</v>
      </c>
      <c r="E261" s="311">
        <v>55155.94</v>
      </c>
      <c r="F261" s="52">
        <f t="shared" si="67"/>
        <v>111.90346053854765</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1904.42</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1904.42</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311">
        <v>1904.42</v>
      </c>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2171298.2200000002</v>
      </c>
      <c r="E289" s="51">
        <f t="shared" si="79"/>
        <v>2499383.1099999994</v>
      </c>
      <c r="F289" s="52">
        <f t="shared" si="76"/>
        <v>115.11007962784583</v>
      </c>
    </row>
    <row r="290" spans="1:6" ht="12.75" customHeight="1" x14ac:dyDescent="0.2">
      <c r="A290" s="53" t="s">
        <v>608</v>
      </c>
      <c r="B290" s="85" t="s">
        <v>619</v>
      </c>
      <c r="C290" s="50" t="s">
        <v>620</v>
      </c>
      <c r="D290" s="51">
        <f>IF(D6&gt;=D289,D6-D289,0)</f>
        <v>99805.339999999851</v>
      </c>
      <c r="E290" s="51">
        <f>IF(E6&gt;=E289,E6-E289,0)</f>
        <v>110133.37000000011</v>
      </c>
      <c r="F290" s="52">
        <f t="shared" si="76"/>
        <v>110.34817375503184</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68287.33</v>
      </c>
      <c r="E292" s="311">
        <v>126817.60000000001</v>
      </c>
      <c r="F292" s="52">
        <f t="shared" si="76"/>
        <v>185.71175648542712</v>
      </c>
    </row>
    <row r="293" spans="1:6" ht="12.75" customHeight="1" x14ac:dyDescent="0.2">
      <c r="A293" s="53">
        <v>92221</v>
      </c>
      <c r="B293" s="85" t="s">
        <v>625</v>
      </c>
      <c r="C293" s="50" t="s">
        <v>626</v>
      </c>
      <c r="D293" s="242">
        <v>0</v>
      </c>
      <c r="E293" s="311">
        <v>0</v>
      </c>
      <c r="F293" s="52" t="str">
        <f t="shared" si="76"/>
        <v>-</v>
      </c>
    </row>
    <row r="294" spans="1:6" ht="12.75" customHeight="1" x14ac:dyDescent="0.2">
      <c r="A294" s="53">
        <v>96</v>
      </c>
      <c r="B294" s="85" t="s">
        <v>627</v>
      </c>
      <c r="C294" s="50" t="s">
        <v>628</v>
      </c>
      <c r="D294" s="242">
        <v>694.6</v>
      </c>
      <c r="E294" s="311">
        <v>422.8</v>
      </c>
      <c r="F294" s="52">
        <f t="shared" si="76"/>
        <v>60.869565217391312</v>
      </c>
    </row>
    <row r="295" spans="1:6" ht="24" x14ac:dyDescent="0.2">
      <c r="A295" s="53">
        <v>9661</v>
      </c>
      <c r="B295" s="85" t="s">
        <v>629</v>
      </c>
      <c r="C295" s="50" t="s">
        <v>630</v>
      </c>
      <c r="D295" s="242">
        <v>238.9</v>
      </c>
      <c r="E295" s="311">
        <v>424</v>
      </c>
      <c r="F295" s="52">
        <f t="shared" si="76"/>
        <v>177.48011720385097</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3" t="s">
        <v>633</v>
      </c>
      <c r="B297" s="354"/>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99505.95</v>
      </c>
      <c r="E350" s="51">
        <f t="shared" si="95"/>
        <v>93028.75</v>
      </c>
      <c r="F350" s="52">
        <f t="shared" si="81"/>
        <v>93.490640509436872</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43265.939999999995</v>
      </c>
      <c r="E363" s="51">
        <f t="shared" si="99"/>
        <v>40662.300000000003</v>
      </c>
      <c r="F363" s="52">
        <f t="shared" si="81"/>
        <v>93.982240996035245</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1990.84</v>
      </c>
      <c r="E369" s="51">
        <f t="shared" si="101"/>
        <v>1450</v>
      </c>
      <c r="F369" s="52">
        <f t="shared" si="81"/>
        <v>72.833577786261088</v>
      </c>
    </row>
    <row r="370" spans="1:6" ht="12.75" customHeight="1" x14ac:dyDescent="0.2">
      <c r="A370" s="53">
        <v>4221</v>
      </c>
      <c r="B370" s="85" t="s">
        <v>674</v>
      </c>
      <c r="C370" s="50" t="s">
        <v>766</v>
      </c>
      <c r="D370" s="242">
        <v>0</v>
      </c>
      <c r="E370" s="311">
        <v>701</v>
      </c>
      <c r="F370" s="52" t="str">
        <f t="shared" si="81"/>
        <v>-</v>
      </c>
    </row>
    <row r="371" spans="1:6" ht="12.75" customHeight="1" x14ac:dyDescent="0.2">
      <c r="A371" s="53">
        <v>4222</v>
      </c>
      <c r="B371" s="85" t="s">
        <v>767</v>
      </c>
      <c r="C371" s="50" t="s">
        <v>768</v>
      </c>
      <c r="D371" s="242">
        <v>0</v>
      </c>
      <c r="E371" s="311"/>
      <c r="F371" s="52" t="str">
        <f t="shared" si="81"/>
        <v>-</v>
      </c>
    </row>
    <row r="372" spans="1:6" ht="12.75" customHeight="1" x14ac:dyDescent="0.2">
      <c r="A372" s="53">
        <v>4223</v>
      </c>
      <c r="B372" s="85" t="s">
        <v>678</v>
      </c>
      <c r="C372" s="50" t="s">
        <v>769</v>
      </c>
      <c r="D372" s="242">
        <v>1990.84</v>
      </c>
      <c r="E372" s="311">
        <v>749</v>
      </c>
      <c r="F372" s="52">
        <f t="shared" si="81"/>
        <v>37.622310180627274</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41275.1</v>
      </c>
      <c r="E383" s="51">
        <f t="shared" si="103"/>
        <v>39212.300000000003</v>
      </c>
      <c r="F383" s="52">
        <f t="shared" si="81"/>
        <v>95.002313743637217</v>
      </c>
    </row>
    <row r="384" spans="1:6" ht="12.75" customHeight="1" x14ac:dyDescent="0.2">
      <c r="A384" s="53">
        <v>4241</v>
      </c>
      <c r="B384" s="85" t="s">
        <v>783</v>
      </c>
      <c r="C384" s="50" t="s">
        <v>784</v>
      </c>
      <c r="D384" s="242">
        <v>41275.1</v>
      </c>
      <c r="E384" s="311">
        <v>39212.300000000003</v>
      </c>
      <c r="F384" s="52">
        <f t="shared" si="81"/>
        <v>95.002313743637217</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56240.01</v>
      </c>
      <c r="E402" s="51">
        <f t="shared" si="109"/>
        <v>52366.45</v>
      </c>
      <c r="F402" s="52">
        <f t="shared" si="81"/>
        <v>93.112447881854919</v>
      </c>
    </row>
    <row r="403" spans="1:6" ht="12.75" customHeight="1" x14ac:dyDescent="0.2">
      <c r="A403" s="53">
        <v>451</v>
      </c>
      <c r="B403" s="85" t="s">
        <v>811</v>
      </c>
      <c r="C403" s="50" t="s">
        <v>812</v>
      </c>
      <c r="D403" s="242">
        <v>56240.01</v>
      </c>
      <c r="E403" s="311">
        <v>52366.45</v>
      </c>
      <c r="F403" s="52">
        <f t="shared" si="81"/>
        <v>93.112447881854919</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99505.95</v>
      </c>
      <c r="E408" s="51">
        <f t="shared" si="111"/>
        <v>93028.75</v>
      </c>
      <c r="F408" s="52">
        <f t="shared" si="81"/>
        <v>93.490640509436872</v>
      </c>
    </row>
    <row r="409" spans="1:6" ht="12.75" customHeight="1" x14ac:dyDescent="0.2">
      <c r="A409" s="53">
        <v>92212</v>
      </c>
      <c r="B409" s="85" t="s">
        <v>823</v>
      </c>
      <c r="C409" s="50" t="s">
        <v>824</v>
      </c>
      <c r="D409" s="242">
        <v>0</v>
      </c>
      <c r="E409" s="311">
        <v>0</v>
      </c>
      <c r="F409" s="52" t="str">
        <f t="shared" si="81"/>
        <v>-</v>
      </c>
    </row>
    <row r="410" spans="1:6" ht="12.75" customHeight="1" x14ac:dyDescent="0.2">
      <c r="A410" s="53">
        <v>92222</v>
      </c>
      <c r="B410" s="85" t="s">
        <v>825</v>
      </c>
      <c r="C410" s="50" t="s">
        <v>826</v>
      </c>
      <c r="D410" s="242">
        <v>60855.45</v>
      </c>
      <c r="E410" s="311">
        <v>119086.3</v>
      </c>
      <c r="F410" s="52">
        <f t="shared" si="81"/>
        <v>195.68715702537736</v>
      </c>
    </row>
    <row r="411" spans="1:6" ht="12.75" customHeight="1" x14ac:dyDescent="0.2">
      <c r="A411" s="53">
        <v>97</v>
      </c>
      <c r="B411" s="85" t="s">
        <v>827</v>
      </c>
      <c r="C411" s="50" t="s">
        <v>828</v>
      </c>
      <c r="D411" s="242">
        <v>0</v>
      </c>
      <c r="E411" s="311">
        <v>0</v>
      </c>
      <c r="F411" s="52" t="str">
        <f t="shared" si="81"/>
        <v>-</v>
      </c>
    </row>
    <row r="412" spans="1:6" ht="12.75" customHeight="1" x14ac:dyDescent="0.2">
      <c r="A412" s="53" t="s">
        <v>608</v>
      </c>
      <c r="B412" s="85" t="s">
        <v>829</v>
      </c>
      <c r="C412" s="50" t="s">
        <v>830</v>
      </c>
      <c r="D412" s="51">
        <f>D6+D298</f>
        <v>2271103.56</v>
      </c>
      <c r="E412" s="51">
        <f>E6+E298</f>
        <v>2609516.4799999995</v>
      </c>
      <c r="F412" s="52">
        <f t="shared" si="81"/>
        <v>114.90081412227629</v>
      </c>
    </row>
    <row r="413" spans="1:6" ht="12.75" customHeight="1" x14ac:dyDescent="0.2">
      <c r="A413" s="53" t="s">
        <v>608</v>
      </c>
      <c r="B413" s="85" t="s">
        <v>831</v>
      </c>
      <c r="C413" s="50" t="s">
        <v>832</v>
      </c>
      <c r="D413" s="51">
        <f t="shared" ref="D413:E413" si="112">D289+D350</f>
        <v>2270804.1700000004</v>
      </c>
      <c r="E413" s="51">
        <f t="shared" si="112"/>
        <v>2592411.8599999994</v>
      </c>
      <c r="F413" s="52">
        <f t="shared" si="81"/>
        <v>114.16272236280062</v>
      </c>
    </row>
    <row r="414" spans="1:6" ht="12.75" customHeight="1" x14ac:dyDescent="0.2">
      <c r="A414" s="53" t="s">
        <v>608</v>
      </c>
      <c r="B414" s="85" t="s">
        <v>833</v>
      </c>
      <c r="C414" s="50" t="s">
        <v>834</v>
      </c>
      <c r="D414" s="51">
        <f t="shared" ref="D414:E414" si="113">IF(D412&gt;=D413,D412-D413,0)</f>
        <v>299.38999999966472</v>
      </c>
      <c r="E414" s="51">
        <f t="shared" si="113"/>
        <v>17104.620000000112</v>
      </c>
      <c r="F414" s="52">
        <f t="shared" si="81"/>
        <v>5713.1567520689623</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7431.8800000000047</v>
      </c>
      <c r="E416" s="51">
        <f t="shared" si="115"/>
        <v>7731.3000000000029</v>
      </c>
      <c r="F416" s="52">
        <f t="shared" si="81"/>
        <v>104.0288594541354</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694.6</v>
      </c>
      <c r="E418" s="62">
        <f t="shared" si="117"/>
        <v>422.8</v>
      </c>
      <c r="F418" s="57">
        <f t="shared" si="81"/>
        <v>60.869565217391312</v>
      </c>
    </row>
    <row r="419" spans="1:6" s="75" customFormat="1" ht="20.100000000000001" customHeight="1" x14ac:dyDescent="0.2">
      <c r="A419" s="353" t="s">
        <v>845</v>
      </c>
      <c r="B419" s="354"/>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2271103.56</v>
      </c>
      <c r="E639" s="51">
        <f t="shared" si="180"/>
        <v>2609516.4799999995</v>
      </c>
      <c r="F639" s="52">
        <f t="shared" si="119"/>
        <v>114.90081412227629</v>
      </c>
    </row>
    <row r="640" spans="1:6" ht="12.75" customHeight="1" x14ac:dyDescent="0.2">
      <c r="A640" s="53" t="s">
        <v>608</v>
      </c>
      <c r="B640" s="85" t="s">
        <v>1277</v>
      </c>
      <c r="C640" s="50" t="s">
        <v>1278</v>
      </c>
      <c r="D640" s="51">
        <f t="shared" ref="D640:E640" si="181">D413+D528</f>
        <v>2270804.1700000004</v>
      </c>
      <c r="E640" s="51">
        <f t="shared" si="181"/>
        <v>2592411.8599999994</v>
      </c>
      <c r="F640" s="52">
        <f t="shared" si="119"/>
        <v>114.16272236280062</v>
      </c>
    </row>
    <row r="641" spans="1:6" ht="12.75" customHeight="1" x14ac:dyDescent="0.2">
      <c r="A641" s="53" t="s">
        <v>608</v>
      </c>
      <c r="B641" s="85" t="s">
        <v>1279</v>
      </c>
      <c r="C641" s="50" t="s">
        <v>1280</v>
      </c>
      <c r="D641" s="51">
        <f t="shared" ref="D641:E641" si="182">IF(D639&gt;=D640,D639-D640,0)</f>
        <v>299.38999999966472</v>
      </c>
      <c r="E641" s="51">
        <f t="shared" si="182"/>
        <v>17104.620000000112</v>
      </c>
      <c r="F641" s="52">
        <f t="shared" si="119"/>
        <v>5713.1567520689623</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4" x14ac:dyDescent="0.2">
      <c r="A643" s="60" t="s">
        <v>1283</v>
      </c>
      <c r="B643" s="85" t="s">
        <v>1284</v>
      </c>
      <c r="C643" s="61" t="s">
        <v>1283</v>
      </c>
      <c r="D643" s="51">
        <f t="shared" ref="D643:E643" si="184">IF(D416-D417+D637-D638&gt;=0,D416-D417+D637-D638,0)</f>
        <v>7431.8800000000047</v>
      </c>
      <c r="E643" s="51">
        <f t="shared" si="184"/>
        <v>7731.3000000000029</v>
      </c>
      <c r="F643" s="52">
        <f t="shared" si="119"/>
        <v>104.0288594541354</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7731.2699999996694</v>
      </c>
      <c r="E645" s="51">
        <f t="shared" si="186"/>
        <v>24835.920000000115</v>
      </c>
      <c r="F645" s="52">
        <f t="shared" si="119"/>
        <v>321.23984804567908</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172685.79</v>
      </c>
      <c r="E647" s="312">
        <v>207416.19</v>
      </c>
      <c r="F647" s="57">
        <f t="shared" si="119"/>
        <v>120.11190382254382</v>
      </c>
    </row>
    <row r="648" spans="1:6" s="75" customFormat="1" ht="20.100000000000001" customHeight="1" x14ac:dyDescent="0.2">
      <c r="A648" s="353" t="s">
        <v>1293</v>
      </c>
      <c r="B648" s="354"/>
      <c r="C648" s="219"/>
      <c r="D648" s="58"/>
      <c r="E648" s="58"/>
      <c r="F648" s="59"/>
    </row>
    <row r="649" spans="1:6" ht="12.75" customHeight="1" x14ac:dyDescent="0.2">
      <c r="A649" s="53">
        <v>11</v>
      </c>
      <c r="B649" s="85" t="s">
        <v>1294</v>
      </c>
      <c r="C649" s="50" t="s">
        <v>1295</v>
      </c>
      <c r="D649" s="242">
        <v>14647.62</v>
      </c>
      <c r="E649" s="311">
        <v>8969.74</v>
      </c>
      <c r="F649" s="52">
        <f t="shared" ref="F649:F724" si="188">IF(D649&lt;&gt;0,IF(E649/D649&gt;=100,"&gt;&gt;100",E649/D649*100),"-")</f>
        <v>61.236842572376936</v>
      </c>
    </row>
    <row r="650" spans="1:6" ht="12.75" customHeight="1" x14ac:dyDescent="0.2">
      <c r="A650" s="53" t="s">
        <v>1296</v>
      </c>
      <c r="B650" s="85" t="s">
        <v>1297</v>
      </c>
      <c r="C650" s="50" t="s">
        <v>1296</v>
      </c>
      <c r="D650" s="242">
        <v>510211.55</v>
      </c>
      <c r="E650" s="311">
        <v>616162.98</v>
      </c>
      <c r="F650" s="52">
        <f t="shared" si="188"/>
        <v>120.76617630471125</v>
      </c>
    </row>
    <row r="651" spans="1:6" ht="12.75" customHeight="1" x14ac:dyDescent="0.2">
      <c r="A651" s="53" t="s">
        <v>1298</v>
      </c>
      <c r="B651" s="85" t="s">
        <v>1299</v>
      </c>
      <c r="C651" s="50" t="s">
        <v>1298</v>
      </c>
      <c r="D651" s="242">
        <v>515889.43</v>
      </c>
      <c r="E651" s="311">
        <v>549193.39</v>
      </c>
      <c r="F651" s="52">
        <f t="shared" si="188"/>
        <v>106.45563914732659</v>
      </c>
    </row>
    <row r="652" spans="1:6" ht="24" x14ac:dyDescent="0.2">
      <c r="A652" s="53">
        <v>11</v>
      </c>
      <c r="B652" s="85" t="s">
        <v>1300</v>
      </c>
      <c r="C652" s="50" t="s">
        <v>1301</v>
      </c>
      <c r="D652" s="51">
        <f t="shared" ref="D652:E652" si="189">+D649+D650-D651</f>
        <v>8969.7400000000489</v>
      </c>
      <c r="E652" s="51">
        <f t="shared" si="189"/>
        <v>75939.329999999958</v>
      </c>
      <c r="F652" s="52">
        <f t="shared" si="188"/>
        <v>846.61684731106527</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100</v>
      </c>
      <c r="E654" s="262">
        <v>99</v>
      </c>
      <c r="F654" s="52">
        <f t="shared" si="188"/>
        <v>99</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98</v>
      </c>
      <c r="E656" s="262">
        <v>96</v>
      </c>
      <c r="F656" s="52">
        <f t="shared" si="188"/>
        <v>97.959183673469383</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788.37</v>
      </c>
      <c r="E671" s="311">
        <v>456.8</v>
      </c>
      <c r="F671" s="52">
        <f t="shared" si="188"/>
        <v>57.942336720067985</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1850031.52</v>
      </c>
      <c r="E675" s="311">
        <v>2189793.71</v>
      </c>
      <c r="F675" s="52">
        <f t="shared" si="188"/>
        <v>118.36521088029895</v>
      </c>
    </row>
    <row r="676" spans="1:6" ht="24" x14ac:dyDescent="0.2">
      <c r="A676" s="53">
        <v>63613</v>
      </c>
      <c r="B676" s="232" t="s">
        <v>1349</v>
      </c>
      <c r="C676" s="50" t="s">
        <v>1350</v>
      </c>
      <c r="D676" s="242">
        <v>0</v>
      </c>
      <c r="E676" s="311">
        <v>200</v>
      </c>
      <c r="F676" s="52" t="str">
        <f t="shared" si="188"/>
        <v>-</v>
      </c>
    </row>
    <row r="677" spans="1:6" ht="24" x14ac:dyDescent="0.2">
      <c r="A677" s="53">
        <v>63622</v>
      </c>
      <c r="B677" s="232" t="s">
        <v>1351</v>
      </c>
      <c r="C677" s="50" t="s">
        <v>1352</v>
      </c>
      <c r="D677" s="242">
        <v>41794.720000000001</v>
      </c>
      <c r="E677" s="311">
        <v>37913.31</v>
      </c>
      <c r="F677" s="52">
        <f t="shared" si="188"/>
        <v>90.713157068644065</v>
      </c>
    </row>
    <row r="678" spans="1:6" ht="24" x14ac:dyDescent="0.2">
      <c r="A678" s="53">
        <v>63623</v>
      </c>
      <c r="B678" s="232" t="s">
        <v>1353</v>
      </c>
      <c r="C678" s="50" t="s">
        <v>1354</v>
      </c>
      <c r="D678" s="242">
        <v>1990.84</v>
      </c>
      <c r="E678" s="311">
        <v>5000</v>
      </c>
      <c r="F678" s="52">
        <f t="shared" si="188"/>
        <v>251.15026822848648</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43294.84</v>
      </c>
      <c r="E710" s="311">
        <v>458.09</v>
      </c>
      <c r="F710" s="52">
        <f t="shared" si="188"/>
        <v>1.0580706615384188</v>
      </c>
    </row>
    <row r="711" spans="1:6" ht="12.75" customHeight="1" x14ac:dyDescent="0.2">
      <c r="A711" s="53">
        <v>65265</v>
      </c>
      <c r="B711" s="85" t="s">
        <v>1404</v>
      </c>
      <c r="C711" s="50" t="s">
        <v>1405</v>
      </c>
      <c r="D711" s="242">
        <v>0</v>
      </c>
      <c r="E711" s="311"/>
      <c r="F711" s="52" t="str">
        <f t="shared" si="188"/>
        <v>-</v>
      </c>
    </row>
    <row r="712" spans="1:6" ht="12.75" customHeight="1" x14ac:dyDescent="0.2">
      <c r="A712" s="53" t="s">
        <v>1406</v>
      </c>
      <c r="B712" s="85" t="s">
        <v>1407</v>
      </c>
      <c r="C712" s="50" t="s">
        <v>1406</v>
      </c>
      <c r="D712" s="242">
        <v>2864.82</v>
      </c>
      <c r="E712" s="311">
        <v>2478</v>
      </c>
      <c r="F712" s="52">
        <f t="shared" si="188"/>
        <v>86.497580999853383</v>
      </c>
    </row>
    <row r="713" spans="1:6" ht="24" x14ac:dyDescent="0.2">
      <c r="A713" s="53">
        <v>66341</v>
      </c>
      <c r="B713" s="85" t="s">
        <v>1408</v>
      </c>
      <c r="C713" s="54">
        <v>66341</v>
      </c>
      <c r="D713" s="242">
        <v>0</v>
      </c>
      <c r="E713" s="311"/>
      <c r="F713" s="52" t="str">
        <f t="shared" si="188"/>
        <v>-</v>
      </c>
    </row>
    <row r="714" spans="1:6" ht="24" x14ac:dyDescent="0.2">
      <c r="A714" s="53">
        <v>66342</v>
      </c>
      <c r="B714" s="85" t="s">
        <v>1409</v>
      </c>
      <c r="C714" s="54">
        <v>66342</v>
      </c>
      <c r="D714" s="242">
        <v>0</v>
      </c>
      <c r="E714" s="311"/>
      <c r="F714" s="52" t="str">
        <f t="shared" si="188"/>
        <v>-</v>
      </c>
    </row>
    <row r="715" spans="1:6" ht="24" x14ac:dyDescent="0.2">
      <c r="A715" s="53">
        <v>66343</v>
      </c>
      <c r="B715" s="85" t="s">
        <v>1410</v>
      </c>
      <c r="C715" s="54">
        <v>66343</v>
      </c>
      <c r="D715" s="242">
        <v>0</v>
      </c>
      <c r="E715" s="311"/>
      <c r="F715" s="52" t="str">
        <f t="shared" si="188"/>
        <v>-</v>
      </c>
    </row>
    <row r="716" spans="1:6" ht="12.75" customHeight="1" x14ac:dyDescent="0.2">
      <c r="A716" s="53">
        <v>31214</v>
      </c>
      <c r="B716" s="85" t="s">
        <v>1411</v>
      </c>
      <c r="C716" s="50" t="s">
        <v>1412</v>
      </c>
      <c r="D716" s="242">
        <v>2123.56</v>
      </c>
      <c r="E716" s="311"/>
      <c r="F716" s="52">
        <f t="shared" si="188"/>
        <v>0</v>
      </c>
    </row>
    <row r="717" spans="1:6" ht="12.75" customHeight="1" x14ac:dyDescent="0.2">
      <c r="A717" s="53">
        <v>31215</v>
      </c>
      <c r="B717" s="85" t="s">
        <v>1413</v>
      </c>
      <c r="C717" s="50" t="s">
        <v>1414</v>
      </c>
      <c r="D717" s="242">
        <v>2697.72</v>
      </c>
      <c r="E717" s="311">
        <v>1989.4</v>
      </c>
      <c r="F717" s="52">
        <f t="shared" si="188"/>
        <v>73.743753984846478</v>
      </c>
    </row>
    <row r="718" spans="1:6" ht="12.75" customHeight="1" x14ac:dyDescent="0.2">
      <c r="A718" s="53">
        <v>32121</v>
      </c>
      <c r="B718" s="85" t="s">
        <v>1415</v>
      </c>
      <c r="C718" s="50" t="s">
        <v>1416</v>
      </c>
      <c r="D718" s="242">
        <v>25222.13</v>
      </c>
      <c r="E718" s="311">
        <v>29532.51</v>
      </c>
      <c r="F718" s="52">
        <f t="shared" si="188"/>
        <v>117.08967482127797</v>
      </c>
    </row>
    <row r="719" spans="1:6" ht="12.75" customHeight="1" x14ac:dyDescent="0.2">
      <c r="A719" s="53" t="s">
        <v>1417</v>
      </c>
      <c r="B719" s="85" t="s">
        <v>1418</v>
      </c>
      <c r="C719" s="50" t="s">
        <v>1417</v>
      </c>
      <c r="D719" s="242">
        <v>0</v>
      </c>
      <c r="E719" s="311"/>
      <c r="F719" s="52" t="str">
        <f t="shared" si="188"/>
        <v>-</v>
      </c>
    </row>
    <row r="720" spans="1:6" ht="12.75" customHeight="1" x14ac:dyDescent="0.2">
      <c r="A720" s="53" t="s">
        <v>1419</v>
      </c>
      <c r="B720" s="85" t="s">
        <v>1420</v>
      </c>
      <c r="C720" s="50" t="s">
        <v>1419</v>
      </c>
      <c r="D720" s="242">
        <v>0</v>
      </c>
      <c r="E720" s="311">
        <v>5662.75</v>
      </c>
      <c r="F720" s="52" t="str">
        <f t="shared" si="188"/>
        <v>-</v>
      </c>
    </row>
    <row r="721" spans="1:6" ht="12.75" customHeight="1" x14ac:dyDescent="0.2">
      <c r="A721" s="53" t="s">
        <v>1421</v>
      </c>
      <c r="B721" s="85" t="s">
        <v>1422</v>
      </c>
      <c r="C721" s="50" t="s">
        <v>1421</v>
      </c>
      <c r="D721" s="242">
        <v>536.36</v>
      </c>
      <c r="E721" s="311">
        <v>357.56</v>
      </c>
      <c r="F721" s="52">
        <f t="shared" si="188"/>
        <v>66.664180774106939</v>
      </c>
    </row>
    <row r="722" spans="1:6" ht="12.75" customHeight="1" x14ac:dyDescent="0.2">
      <c r="A722" s="53" t="s">
        <v>1423</v>
      </c>
      <c r="B722" s="85" t="s">
        <v>1424</v>
      </c>
      <c r="C722" s="50" t="s">
        <v>1423</v>
      </c>
      <c r="D722" s="242">
        <v>0</v>
      </c>
      <c r="E722" s="311">
        <v>991.42</v>
      </c>
      <c r="F722" s="52" t="str">
        <f t="shared" si="188"/>
        <v>-</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2192.58</v>
      </c>
      <c r="E726" s="242"/>
      <c r="F726" s="52">
        <f t="shared" si="190"/>
        <v>0</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9145.1299999999992</v>
      </c>
      <c r="E816" s="242"/>
      <c r="F816" s="52">
        <f t="shared" si="190"/>
        <v>0</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49288.86</v>
      </c>
      <c r="E828" s="311">
        <v>55155.94</v>
      </c>
      <c r="F828" s="52">
        <f t="shared" si="190"/>
        <v>111.90346053854765</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9" t="s">
        <v>1944</v>
      </c>
      <c r="B983" s="350"/>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7"/>
      <c r="E994" s="348"/>
      <c r="F994" s="71"/>
    </row>
    <row r="995" spans="1:6" ht="15" customHeight="1" x14ac:dyDescent="0.2">
      <c r="A995" s="188"/>
      <c r="B995" s="211"/>
      <c r="C995" s="221"/>
      <c r="D995" s="347"/>
      <c r="E995" s="348"/>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62 D64:E68 D63 D71:E116 D69:D70 D118:E126 D117 D128:E134 D127 D137:E153 D135:D136 D155:E157 D154 D159:E160 D158 D162:E164 D161 D168:E169 D165:D167 D177:E177 D170:D176 D188:E188 D178:D187 D196:E210 D189:D195 D212:E260 D211 D262:E265 D261 D267:E291 D266 D296:E369 D292:D295 D373:E383 D370:D372 D385:E402 D384 D404:E408 D403 D412:E646 D409:D411 D648:E648 D647 D652:E670 D649:D651 D672:E674 D671 D679:E709 D675:D678 D723:E827 D710:D722 D829:E982 D828">
    <cfRule type="cellIs" dxfId="55" priority="30" operator="lessThan">
      <formula>-0.001</formula>
    </cfRule>
  </conditionalFormatting>
  <conditionalFormatting sqref="E63">
    <cfRule type="cellIs" dxfId="54" priority="26" operator="lessThan">
      <formula>-0.001</formula>
    </cfRule>
  </conditionalFormatting>
  <conditionalFormatting sqref="E69:E70">
    <cfRule type="cellIs" dxfId="53" priority="25" operator="lessThan">
      <formula>-0.001</formula>
    </cfRule>
  </conditionalFormatting>
  <conditionalFormatting sqref="E117">
    <cfRule type="cellIs" dxfId="52" priority="24" operator="lessThan">
      <formula>-0.001</formula>
    </cfRule>
  </conditionalFormatting>
  <conditionalFormatting sqref="E127">
    <cfRule type="cellIs" dxfId="51" priority="23" operator="lessThan">
      <formula>-0.001</formula>
    </cfRule>
  </conditionalFormatting>
  <conditionalFormatting sqref="E135:E136">
    <cfRule type="cellIs" dxfId="50" priority="22" operator="lessThan">
      <formula>-0.001</formula>
    </cfRule>
  </conditionalFormatting>
  <conditionalFormatting sqref="E154">
    <cfRule type="cellIs" dxfId="49" priority="21" operator="lessThan">
      <formula>-0.001</formula>
    </cfRule>
  </conditionalFormatting>
  <conditionalFormatting sqref="E158">
    <cfRule type="cellIs" dxfId="48" priority="20" operator="lessThan">
      <formula>-0.001</formula>
    </cfRule>
  </conditionalFormatting>
  <conditionalFormatting sqref="E161">
    <cfRule type="cellIs" dxfId="47" priority="19" operator="lessThan">
      <formula>-0.001</formula>
    </cfRule>
  </conditionalFormatting>
  <conditionalFormatting sqref="E165:E167">
    <cfRule type="cellIs" dxfId="46" priority="18" operator="lessThan">
      <formula>-0.001</formula>
    </cfRule>
  </conditionalFormatting>
  <conditionalFormatting sqref="E170:E176">
    <cfRule type="cellIs" dxfId="45" priority="17" operator="lessThan">
      <formula>-0.001</formula>
    </cfRule>
  </conditionalFormatting>
  <conditionalFormatting sqref="E178:E187">
    <cfRule type="cellIs" dxfId="44" priority="16" operator="lessThan">
      <formula>-0.001</formula>
    </cfRule>
  </conditionalFormatting>
  <conditionalFormatting sqref="E189:E195">
    <cfRule type="cellIs" dxfId="43" priority="15" operator="lessThan">
      <formula>-0.001</formula>
    </cfRule>
  </conditionalFormatting>
  <conditionalFormatting sqref="E211">
    <cfRule type="cellIs" dxfId="42" priority="14" operator="lessThan">
      <formula>-0.001</formula>
    </cfRule>
  </conditionalFormatting>
  <conditionalFormatting sqref="E261">
    <cfRule type="cellIs" dxfId="41" priority="13" operator="lessThan">
      <formula>-0.001</formula>
    </cfRule>
  </conditionalFormatting>
  <conditionalFormatting sqref="E266">
    <cfRule type="cellIs" dxfId="40" priority="12" operator="lessThan">
      <formula>-0.001</formula>
    </cfRule>
  </conditionalFormatting>
  <conditionalFormatting sqref="E292:E295">
    <cfRule type="cellIs" dxfId="39" priority="11" operator="lessThan">
      <formula>-0.001</formula>
    </cfRule>
  </conditionalFormatting>
  <conditionalFormatting sqref="E370:E372">
    <cfRule type="cellIs" dxfId="38" priority="10" operator="lessThan">
      <formula>-0.001</formula>
    </cfRule>
  </conditionalFormatting>
  <conditionalFormatting sqref="E384">
    <cfRule type="cellIs" dxfId="37" priority="9" operator="lessThan">
      <formula>-0.001</formula>
    </cfRule>
  </conditionalFormatting>
  <conditionalFormatting sqref="E403">
    <cfRule type="cellIs" dxfId="36" priority="8" operator="lessThan">
      <formula>-0.001</formula>
    </cfRule>
  </conditionalFormatting>
  <conditionalFormatting sqref="E409:E411">
    <cfRule type="cellIs" dxfId="35" priority="7" operator="lessThan">
      <formula>-0.001</formula>
    </cfRule>
  </conditionalFormatting>
  <conditionalFormatting sqref="E647">
    <cfRule type="cellIs" dxfId="34" priority="6" operator="lessThan">
      <formula>-0.001</formula>
    </cfRule>
  </conditionalFormatting>
  <conditionalFormatting sqref="E649:E651">
    <cfRule type="cellIs" dxfId="33" priority="5" operator="lessThan">
      <formula>-0.001</formula>
    </cfRule>
  </conditionalFormatting>
  <conditionalFormatting sqref="E671">
    <cfRule type="cellIs" dxfId="32" priority="4" operator="lessThan">
      <formula>-0.001</formula>
    </cfRule>
  </conditionalFormatting>
  <conditionalFormatting sqref="E675:E678">
    <cfRule type="cellIs" dxfId="31" priority="3" operator="lessThan">
      <formula>-0.001</formula>
    </cfRule>
  </conditionalFormatting>
  <conditionalFormatting sqref="E710:E722">
    <cfRule type="cellIs" dxfId="30" priority="2" operator="lessThan">
      <formula>-0.001</formula>
    </cfRule>
  </conditionalFormatting>
  <conditionalFormatting sqref="E828">
    <cfRule type="cellIs" dxfId="29" priority="1"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151" workbookViewId="0">
      <selection activeCell="E260" sqref="E260"/>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5" t="s">
        <v>32</v>
      </c>
      <c r="B2" s="356"/>
      <c r="C2" s="356"/>
      <c r="D2" s="356"/>
      <c r="E2" s="356"/>
      <c r="F2" s="356"/>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8" t="s">
        <v>1968</v>
      </c>
      <c r="B5" s="359"/>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2037434.25</v>
      </c>
      <c r="E6" s="229">
        <f t="shared" si="0"/>
        <v>2241547.4700000002</v>
      </c>
      <c r="F6" s="230">
        <f t="shared" ref="F6:F260" si="1">IF(D6&gt;0,IF(E6/D6&gt;=100,"&gt;&gt;100",E6/D6*100),"-")</f>
        <v>110.01815003355324</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1836821.31</v>
      </c>
      <c r="E7" s="104">
        <f t="shared" si="2"/>
        <v>1939980.2900000003</v>
      </c>
      <c r="F7" s="93">
        <f t="shared" si="1"/>
        <v>105.61616851015303</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20173.87</v>
      </c>
      <c r="E8" s="104">
        <f>E9+E10-E11</f>
        <v>20173.87</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20173.87</v>
      </c>
      <c r="E9" s="247">
        <v>20173.87</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1816647.44</v>
      </c>
      <c r="E12" s="104">
        <f t="shared" si="3"/>
        <v>1919806.4200000002</v>
      </c>
      <c r="F12" s="93">
        <f t="shared" si="1"/>
        <v>105.67853606201103</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1798249.8499999999</v>
      </c>
      <c r="E13" s="104">
        <f t="shared" si="4"/>
        <v>1871112.2100000002</v>
      </c>
      <c r="F13" s="93">
        <f t="shared" si="1"/>
        <v>104.05184852371877</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2421752.7999999998</v>
      </c>
      <c r="E15" s="247">
        <v>2524610.7000000002</v>
      </c>
      <c r="F15" s="93">
        <f t="shared" si="1"/>
        <v>104.24725017351071</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623502.94999999995</v>
      </c>
      <c r="E18" s="247">
        <v>653498.49</v>
      </c>
      <c r="F18" s="93">
        <f t="shared" si="1"/>
        <v>104.81080963610519</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12551.70000000007</v>
      </c>
      <c r="E19" s="104">
        <f t="shared" si="5"/>
        <v>41549.260000000009</v>
      </c>
      <c r="F19" s="93">
        <f t="shared" si="1"/>
        <v>331.02496076228539</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505107.12</v>
      </c>
      <c r="E20" s="247">
        <v>520568.62</v>
      </c>
      <c r="F20" s="93">
        <f t="shared" si="1"/>
        <v>103.06103386545016</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6050.84</v>
      </c>
      <c r="E21" s="247">
        <v>6050.84</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14019.52</v>
      </c>
      <c r="E22" s="247">
        <v>14768.52</v>
      </c>
      <c r="F22" s="93">
        <f t="shared" si="1"/>
        <v>105.34255095752208</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1825.59</v>
      </c>
      <c r="E24" s="247">
        <v>1825.59</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22535.67</v>
      </c>
      <c r="E25" s="247">
        <v>22535.67</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4457.42</v>
      </c>
      <c r="E26" s="247">
        <v>4457.42</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541444.46</v>
      </c>
      <c r="E28" s="247">
        <v>528657.4</v>
      </c>
      <c r="F28" s="93">
        <f t="shared" si="1"/>
        <v>97.638343182973941</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5845.890000000014</v>
      </c>
      <c r="E35" s="104">
        <f t="shared" si="7"/>
        <v>7144.9500000000116</v>
      </c>
      <c r="F35" s="93">
        <f t="shared" si="1"/>
        <v>122.22176606128399</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259104.75</v>
      </c>
      <c r="E36" s="247">
        <v>298317.05</v>
      </c>
      <c r="F36" s="93">
        <f t="shared" si="1"/>
        <v>115.1337634682498</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253258.86</v>
      </c>
      <c r="E40" s="247">
        <v>291172.09999999998</v>
      </c>
      <c r="F40" s="93">
        <f t="shared" si="1"/>
        <v>114.9701534627456</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110840.36</v>
      </c>
      <c r="E54" s="247">
        <v>111081.09</v>
      </c>
      <c r="F54" s="93">
        <f t="shared" si="1"/>
        <v>100.21718623071956</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110840.36</v>
      </c>
      <c r="E55" s="247">
        <v>111081.09</v>
      </c>
      <c r="F55" s="93">
        <f t="shared" si="1"/>
        <v>100.21718623071956</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200612.94</v>
      </c>
      <c r="E68" s="104">
        <f t="shared" si="13"/>
        <v>301567.18</v>
      </c>
      <c r="F68" s="93">
        <f t="shared" si="1"/>
        <v>150.32289542239897</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8969.74</v>
      </c>
      <c r="E69" s="104">
        <f t="shared" si="14"/>
        <v>75939.33</v>
      </c>
      <c r="F69" s="93">
        <f t="shared" si="1"/>
        <v>846.61684731107039</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8969.74</v>
      </c>
      <c r="E70" s="104">
        <f t="shared" si="15"/>
        <v>75939.33</v>
      </c>
      <c r="F70" s="93">
        <f t="shared" si="1"/>
        <v>846.61684731107039</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8969.74</v>
      </c>
      <c r="E72" s="247">
        <v>75939.33</v>
      </c>
      <c r="F72" s="93">
        <f t="shared" si="1"/>
        <v>846.61684731107039</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17270.740000000002</v>
      </c>
      <c r="E78" s="104">
        <f>E79+SUM(E82:E84)-E85+E86</f>
        <v>17788.849999999999</v>
      </c>
      <c r="F78" s="93">
        <f t="shared" si="1"/>
        <v>102.99992936029373</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17270.740000000002</v>
      </c>
      <c r="E86" s="247">
        <v>17788.849999999999</v>
      </c>
      <c r="F86" s="93">
        <f t="shared" si="1"/>
        <v>102.99992936029373</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1686.67</v>
      </c>
      <c r="E146" s="104">
        <f t="shared" si="26"/>
        <v>422.81</v>
      </c>
      <c r="F146" s="93">
        <f t="shared" si="1"/>
        <v>25.067737020282564</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992.07</v>
      </c>
      <c r="E149" s="104">
        <f t="shared" si="27"/>
        <v>0</v>
      </c>
      <c r="F149" s="93">
        <f t="shared" si="1"/>
        <v>0</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47.24</v>
      </c>
      <c r="E155" s="247"/>
      <c r="F155" s="93">
        <f t="shared" si="1"/>
        <v>0</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944.83</v>
      </c>
      <c r="E157" s="247"/>
      <c r="F157" s="93">
        <f t="shared" si="1"/>
        <v>0</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455.7</v>
      </c>
      <c r="E159" s="247"/>
      <c r="F159" s="93">
        <f t="shared" si="1"/>
        <v>0</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238.9</v>
      </c>
      <c r="E160" s="247">
        <v>422.81</v>
      </c>
      <c r="F160" s="93">
        <f t="shared" si="1"/>
        <v>176.98200083717035</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172685.79</v>
      </c>
      <c r="E170" s="104">
        <f t="shared" si="29"/>
        <v>207416.19</v>
      </c>
      <c r="F170" s="93">
        <f t="shared" si="1"/>
        <v>120.11190382254382</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172685.79</v>
      </c>
      <c r="E173" s="247">
        <v>207416.19</v>
      </c>
      <c r="F173" s="93">
        <f t="shared" si="1"/>
        <v>120.11190382254382</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3" t="s">
        <v>2267</v>
      </c>
      <c r="B174" s="354"/>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2037434.25</v>
      </c>
      <c r="E175" s="104">
        <f t="shared" si="30"/>
        <v>2241547.4699999997</v>
      </c>
      <c r="F175" s="93">
        <f t="shared" si="1"/>
        <v>110.01815003355321</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192187.17000000004</v>
      </c>
      <c r="E176" s="104">
        <f t="shared" si="31"/>
        <v>276308.56</v>
      </c>
      <c r="F176" s="93">
        <f t="shared" si="1"/>
        <v>143.77055450683827</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192187.17000000004</v>
      </c>
      <c r="E177" s="104">
        <f t="shared" si="32"/>
        <v>238395.32</v>
      </c>
      <c r="F177" s="93">
        <f t="shared" si="1"/>
        <v>124.0433063247666</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155824.17000000001</v>
      </c>
      <c r="E178" s="247">
        <v>184937.73</v>
      </c>
      <c r="F178" s="93">
        <f t="shared" si="1"/>
        <v>118.68359703119226</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20211.2</v>
      </c>
      <c r="E179" s="247">
        <v>35780.25</v>
      </c>
      <c r="F179" s="93">
        <f t="shared" si="1"/>
        <v>177.03179425269158</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172.1</v>
      </c>
      <c r="E180" s="104">
        <f t="shared" si="33"/>
        <v>55.73</v>
      </c>
      <c r="F180" s="93">
        <f t="shared" si="1"/>
        <v>32.382335851249273</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172.1</v>
      </c>
      <c r="E183" s="247">
        <v>55.73</v>
      </c>
      <c r="F183" s="93">
        <f t="shared" si="1"/>
        <v>32.382335851249273</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15979.7</v>
      </c>
      <c r="E188" s="247">
        <v>17621.61</v>
      </c>
      <c r="F188" s="93">
        <f t="shared" si="1"/>
        <v>110.2749738731015</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37913.24</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1845247.08</v>
      </c>
      <c r="E237" s="104">
        <f t="shared" si="41"/>
        <v>1965238.91</v>
      </c>
      <c r="F237" s="93">
        <f t="shared" si="1"/>
        <v>106.50275138221596</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1836821.21</v>
      </c>
      <c r="E238" s="104">
        <f t="shared" si="42"/>
        <v>1939980.19</v>
      </c>
      <c r="F238" s="93">
        <f t="shared" si="1"/>
        <v>105.61616881590778</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1836821.21</v>
      </c>
      <c r="E239" s="104">
        <f t="shared" si="43"/>
        <v>1939980.19</v>
      </c>
      <c r="F239" s="93">
        <f t="shared" si="1"/>
        <v>105.61616881590778</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1836821.21</v>
      </c>
      <c r="E240" s="247">
        <v>1939980.19</v>
      </c>
      <c r="F240" s="93">
        <f t="shared" si="1"/>
        <v>105.61616881590778</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7731.2700000000041</v>
      </c>
      <c r="E245" s="104">
        <f t="shared" si="45"/>
        <v>24835.920000000042</v>
      </c>
      <c r="F245" s="93">
        <f t="shared" si="1"/>
        <v>321.2398480456643</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126817.57</v>
      </c>
      <c r="E246" s="104">
        <f t="shared" si="46"/>
        <v>567362.76</v>
      </c>
      <c r="F246" s="93">
        <f t="shared" si="1"/>
        <v>447.38497985728634</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126817.57</v>
      </c>
      <c r="E247" s="247">
        <v>567362.76</v>
      </c>
      <c r="F247" s="93">
        <f t="shared" si="1"/>
        <v>447.38497985728634</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119086.3</v>
      </c>
      <c r="E250" s="104">
        <f t="shared" si="47"/>
        <v>542526.84</v>
      </c>
      <c r="F250" s="93">
        <f t="shared" si="1"/>
        <v>455.57452032685541</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119086.3</v>
      </c>
      <c r="E252" s="247">
        <v>542526.84</v>
      </c>
      <c r="F252" s="93">
        <f t="shared" si="1"/>
        <v>455.57452032685541</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694.6</v>
      </c>
      <c r="E255" s="247">
        <v>422.8</v>
      </c>
      <c r="F255" s="93">
        <f t="shared" si="1"/>
        <v>60.869565217391312</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122803.19</v>
      </c>
      <c r="E259" s="104">
        <f t="shared" si="49"/>
        <v>28007.66</v>
      </c>
      <c r="F259" s="93">
        <f t="shared" si="1"/>
        <v>22.806948255985855</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122803.19</v>
      </c>
      <c r="E260" s="248">
        <v>28007.66</v>
      </c>
      <c r="F260" s="97">
        <f t="shared" si="1"/>
        <v>22.806948255985855</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7" t="s">
        <v>1293</v>
      </c>
      <c r="B261" s="354"/>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1686.67</v>
      </c>
      <c r="E264" s="247"/>
      <c r="F264" s="93">
        <f t="shared" si="50"/>
        <v>0</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v>422.81</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17270.740000000002</v>
      </c>
      <c r="E268" s="247">
        <v>17788.849999999999</v>
      </c>
      <c r="F268" s="93">
        <f t="shared" si="50"/>
        <v>102.99992936029373</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192187.17</v>
      </c>
      <c r="E288" s="247">
        <v>238395.32</v>
      </c>
      <c r="F288" s="93">
        <f t="shared" si="50"/>
        <v>124.04330632476663</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37913.24</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15979.7</v>
      </c>
      <c r="E302" s="247">
        <v>17216.939999999999</v>
      </c>
      <c r="F302" s="93">
        <f t="shared" si="50"/>
        <v>107.74257338998854</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8 D175:E177 D241:E244 D246:E246 D262:E287 D10:E13 D9 D19:E19 D14:D18 D29:E35 D20:D28 D37:E39 D36 D41:E53 D40 D56:E71 D54:D55 D73:E85 D72 D87:E173 D86 D180:E182 D178:D179 D184:E187 D183 D190:E236 D188:D189 D240 D289:E289 D288 D291:E301 D290 D303:E322 D302 D253:E260 D252 D248:E251 D247">
    <cfRule type="cellIs" dxfId="28" priority="18" operator="lessThan">
      <formula>0</formula>
    </cfRule>
  </conditionalFormatting>
  <conditionalFormatting sqref="E9">
    <cfRule type="cellIs" dxfId="27" priority="17" operator="lessThan">
      <formula>0</formula>
    </cfRule>
  </conditionalFormatting>
  <conditionalFormatting sqref="E14:E18">
    <cfRule type="cellIs" dxfId="26" priority="16" operator="lessThan">
      <formula>0</formula>
    </cfRule>
  </conditionalFormatting>
  <conditionalFormatting sqref="E20:E28">
    <cfRule type="cellIs" dxfId="25" priority="15" operator="lessThan">
      <formula>0</formula>
    </cfRule>
  </conditionalFormatting>
  <conditionalFormatting sqref="E36">
    <cfRule type="cellIs" dxfId="24" priority="14" operator="lessThan">
      <formula>0</formula>
    </cfRule>
  </conditionalFormatting>
  <conditionalFormatting sqref="E40">
    <cfRule type="cellIs" dxfId="23" priority="13" operator="lessThan">
      <formula>0</formula>
    </cfRule>
  </conditionalFormatting>
  <conditionalFormatting sqref="E54:E55">
    <cfRule type="cellIs" dxfId="22" priority="12" operator="lessThan">
      <formula>0</formula>
    </cfRule>
  </conditionalFormatting>
  <conditionalFormatting sqref="E72">
    <cfRule type="cellIs" dxfId="21" priority="11" operator="lessThan">
      <formula>0</formula>
    </cfRule>
  </conditionalFormatting>
  <conditionalFormatting sqref="E86">
    <cfRule type="cellIs" dxfId="20" priority="10" operator="lessThan">
      <formula>0</formula>
    </cfRule>
  </conditionalFormatting>
  <conditionalFormatting sqref="E178:E179">
    <cfRule type="cellIs" dxfId="19" priority="9" operator="lessThan">
      <formula>0</formula>
    </cfRule>
  </conditionalFormatting>
  <conditionalFormatting sqref="E183">
    <cfRule type="cellIs" dxfId="18" priority="8" operator="lessThan">
      <formula>0</formula>
    </cfRule>
  </conditionalFormatting>
  <conditionalFormatting sqref="E188:E189">
    <cfRule type="cellIs" dxfId="17" priority="7" operator="lessThan">
      <formula>0</formula>
    </cfRule>
  </conditionalFormatting>
  <conditionalFormatting sqref="E240">
    <cfRule type="cellIs" dxfId="16" priority="6" operator="lessThan">
      <formula>0</formula>
    </cfRule>
  </conditionalFormatting>
  <conditionalFormatting sqref="E288">
    <cfRule type="cellIs" dxfId="15" priority="5" operator="lessThan">
      <formula>0</formula>
    </cfRule>
  </conditionalFormatting>
  <conditionalFormatting sqref="E290">
    <cfRule type="cellIs" dxfId="14" priority="4" operator="lessThan">
      <formula>0</formula>
    </cfRule>
  </conditionalFormatting>
  <conditionalFormatting sqref="E302">
    <cfRule type="cellIs" dxfId="13" priority="3" operator="lessThan">
      <formula>0</formula>
    </cfRule>
  </conditionalFormatting>
  <conditionalFormatting sqref="E252">
    <cfRule type="cellIs" dxfId="12" priority="2" operator="lessThan">
      <formula>0</formula>
    </cfRule>
  </conditionalFormatting>
  <conditionalFormatting sqref="E247">
    <cfRule type="cellIs" dxfId="11"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9" workbookViewId="0">
      <selection activeCell="E120" sqref="E120"/>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60" t="s">
        <v>2535</v>
      </c>
      <c r="B2" s="361"/>
      <c r="C2" s="361"/>
      <c r="D2" s="361"/>
      <c r="E2" s="361"/>
      <c r="F2" s="361"/>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2270804.17</v>
      </c>
      <c r="E114" s="81">
        <f t="shared" si="22"/>
        <v>2592411.8600000003</v>
      </c>
      <c r="F114" s="63">
        <f t="shared" si="1"/>
        <v>114.16272236280068</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2227509.33</v>
      </c>
      <c r="E115" s="81">
        <f t="shared" si="23"/>
        <v>2428047.12</v>
      </c>
      <c r="F115" s="63">
        <f t="shared" si="1"/>
        <v>109.00278114660019</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2227509.33</v>
      </c>
      <c r="E117" s="249">
        <v>2428047.12</v>
      </c>
      <c r="F117" s="63">
        <f t="shared" si="1"/>
        <v>109.00278114660019</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43294.84</v>
      </c>
      <c r="E126" s="249">
        <v>164364.74</v>
      </c>
      <c r="F126" s="63">
        <f t="shared" si="1"/>
        <v>379.64048371584238</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2270804.17</v>
      </c>
      <c r="E141" s="106">
        <f t="shared" si="28"/>
        <v>2592411.8600000003</v>
      </c>
      <c r="F141" s="82">
        <f t="shared" si="1"/>
        <v>114.16272236280068</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62"/>
      <c r="E143" s="363"/>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0"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B25" sqref="B2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4" t="s">
        <v>2788</v>
      </c>
      <c r="B2" s="365"/>
      <c r="C2" s="365"/>
      <c r="D2" s="365"/>
      <c r="E2" s="365"/>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32711.5</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32711.5</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32711.5</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310">
        <v>32711.5</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6"/>
      <c r="E51" s="367"/>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24 D26:E48 E25">
    <cfRule type="cellIs" dxfId="9" priority="3" operator="lessThan">
      <formula>-0.001</formula>
    </cfRule>
  </conditionalFormatting>
  <conditionalFormatting sqref="D25">
    <cfRule type="cellIs" dxfId="8"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B109" sqref="B109"/>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8" t="s">
        <v>2859</v>
      </c>
      <c r="B2" s="365"/>
      <c r="C2" s="365"/>
      <c r="D2" s="365"/>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192187.14</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2641091.7199999997</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2548062.9699999997</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2111051.9500000002</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361309.94</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658.3</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55155.94</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19886.84</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93028.75</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2556970.2999999993</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2501854.7899999996</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2081938.38</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345740.86</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774.67</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55155.94</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18244.939999999999</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55115.51</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276308.56000000052</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276308.56</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17621.61</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220773.71</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37913.24</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8 D18:D26 D36:D101 D105">
    <cfRule type="cellIs" dxfId="7" priority="6" operator="lessThan">
      <formula>-0.001</formula>
    </cfRule>
  </conditionalFormatting>
  <conditionalFormatting sqref="D9:D17">
    <cfRule type="cellIs" dxfId="6" priority="3" operator="lessThan">
      <formula>-0.001</formula>
    </cfRule>
  </conditionalFormatting>
  <conditionalFormatting sqref="D27:D35">
    <cfRule type="cellIs" dxfId="5" priority="2" operator="lessThan">
      <formula>-0.001</formula>
    </cfRule>
  </conditionalFormatting>
  <conditionalFormatting sqref="D102:D104">
    <cfRule type="cellIs" dxfId="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72" t="s">
        <v>2859</v>
      </c>
      <c r="B1" s="367"/>
      <c r="C1" s="367"/>
      <c r="D1" s="367"/>
      <c r="E1" s="71" t="s">
        <v>3001</v>
      </c>
      <c r="F1" s="71"/>
      <c r="G1" s="71"/>
      <c r="H1" s="71"/>
      <c r="I1" s="71"/>
      <c r="J1" s="71"/>
      <c r="K1" s="71"/>
      <c r="L1" s="71"/>
      <c r="M1" s="71"/>
      <c r="N1" s="71"/>
      <c r="O1" s="71"/>
      <c r="P1" s="71"/>
    </row>
    <row r="2" spans="1:16" ht="37.5" customHeight="1" x14ac:dyDescent="0.2">
      <c r="A2" s="372" t="s">
        <v>3002</v>
      </c>
      <c r="B2" s="367"/>
      <c r="C2" s="367"/>
      <c r="D2" s="367"/>
    </row>
    <row r="3" spans="1:16" ht="29.25" customHeight="1" x14ac:dyDescent="0.2">
      <c r="A3" s="125" t="s">
        <v>3003</v>
      </c>
      <c r="B3" s="126" t="s">
        <v>3004</v>
      </c>
      <c r="C3" s="127" t="s">
        <v>3005</v>
      </c>
      <c r="D3" s="123"/>
      <c r="E3" s="124">
        <f>E4+E14+E20+E277+E311+E314+E316</f>
        <v>0</v>
      </c>
      <c r="F3" s="124">
        <f>F4+F14+F20+F277+F311+F314+F316</f>
        <v>3</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12374</v>
      </c>
      <c r="P3" s="71"/>
    </row>
    <row r="4" spans="1:16" ht="19.5" customHeight="1" x14ac:dyDescent="0.2">
      <c r="A4" s="373" t="s">
        <v>3006</v>
      </c>
      <c r="B4" s="374"/>
      <c r="C4" s="375"/>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6" t="s">
        <v>3019</v>
      </c>
      <c r="B14" s="370"/>
      <c r="C14" s="371"/>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9" t="s">
        <v>3025</v>
      </c>
      <c r="B20" s="370"/>
      <c r="C20" s="371"/>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Provjera</v>
      </c>
      <c r="C219" s="118" t="s">
        <v>3224</v>
      </c>
      <c r="D219" s="123"/>
      <c r="E219" s="71">
        <f t="shared" si="19"/>
        <v>0</v>
      </c>
      <c r="F219" s="71">
        <f t="shared" si="20"/>
        <v>1</v>
      </c>
      <c r="G219" s="71"/>
      <c r="H219" s="71"/>
      <c r="I219" s="71"/>
      <c r="J219" s="71"/>
      <c r="K219" s="71"/>
      <c r="L219" s="71">
        <f>IF(AND('PR-RAS'!D183&gt;0,'PR-RAS'!D720=0),1,0)</f>
        <v>1</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0</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9" t="s">
        <v>32</v>
      </c>
      <c r="B277" s="370"/>
      <c r="C277" s="371"/>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9" t="s">
        <v>37</v>
      </c>
      <c r="B311" s="370"/>
      <c r="C311" s="371"/>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9" t="s">
        <v>36</v>
      </c>
      <c r="B314" s="370"/>
      <c r="C314" s="371"/>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9" t="s">
        <v>3316</v>
      </c>
      <c r="B316" s="370"/>
      <c r="C316" s="371"/>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6" t="s">
        <v>3318</v>
      </c>
      <c r="B1" s="386"/>
      <c r="C1" s="386"/>
    </row>
    <row r="2" spans="1:17" ht="33" customHeight="1" x14ac:dyDescent="0.2">
      <c r="A2" s="387" t="s">
        <v>3319</v>
      </c>
      <c r="B2" s="388"/>
      <c r="C2" s="380"/>
      <c r="D2" s="4"/>
      <c r="E2" s="4"/>
      <c r="F2" s="4"/>
      <c r="G2" s="4"/>
      <c r="H2" s="4"/>
      <c r="I2" s="4"/>
      <c r="J2" s="4"/>
      <c r="K2" s="4"/>
      <c r="L2" s="4"/>
      <c r="M2" s="4"/>
      <c r="N2" s="4"/>
      <c r="O2" s="4"/>
      <c r="P2" s="4"/>
      <c r="Q2" s="4"/>
    </row>
    <row r="3" spans="1:17" ht="18.75" customHeight="1" x14ac:dyDescent="0.2">
      <c r="A3" s="304" t="s">
        <v>3320</v>
      </c>
      <c r="B3" s="389" t="s">
        <v>3321</v>
      </c>
      <c r="C3" s="380"/>
      <c r="D3" s="4"/>
      <c r="E3" s="4"/>
      <c r="F3" s="4"/>
      <c r="G3" s="4"/>
      <c r="H3" s="4"/>
      <c r="I3" s="4"/>
      <c r="J3" s="4"/>
      <c r="K3" s="4"/>
      <c r="L3" s="4"/>
      <c r="M3" s="4"/>
      <c r="N3" s="4"/>
      <c r="O3" s="4"/>
      <c r="P3" s="4"/>
      <c r="Q3" s="4"/>
    </row>
    <row r="4" spans="1:17" ht="37.5" hidden="1" customHeight="1" x14ac:dyDescent="0.2">
      <c r="A4" s="305" t="s">
        <v>3322</v>
      </c>
      <c r="B4" s="379" t="s">
        <v>3323</v>
      </c>
      <c r="C4" s="380"/>
      <c r="D4" s="4"/>
      <c r="E4" s="4"/>
      <c r="F4" s="4"/>
      <c r="G4" s="4"/>
      <c r="H4" s="4"/>
      <c r="I4" s="4"/>
      <c r="J4" s="4"/>
      <c r="K4" s="4"/>
      <c r="L4" s="4"/>
      <c r="M4" s="4"/>
      <c r="N4" s="4"/>
      <c r="O4" s="4"/>
      <c r="P4" s="4"/>
      <c r="Q4" s="4"/>
    </row>
    <row r="5" spans="1:17" ht="48" hidden="1" customHeight="1" x14ac:dyDescent="0.2">
      <c r="A5" s="305" t="s">
        <v>3322</v>
      </c>
      <c r="B5" s="379" t="s">
        <v>3324</v>
      </c>
      <c r="C5" s="380"/>
      <c r="D5" s="4"/>
      <c r="E5" s="4"/>
      <c r="F5" s="4"/>
      <c r="G5" s="4"/>
      <c r="H5" s="4"/>
      <c r="I5" s="4"/>
      <c r="J5" s="4"/>
      <c r="K5" s="4"/>
      <c r="L5" s="4"/>
      <c r="M5" s="4"/>
      <c r="N5" s="4"/>
      <c r="O5" s="4"/>
      <c r="P5" s="4"/>
      <c r="Q5" s="4"/>
    </row>
    <row r="6" spans="1:17" ht="59.25" hidden="1" customHeight="1" x14ac:dyDescent="0.2">
      <c r="A6" s="305" t="s">
        <v>3322</v>
      </c>
      <c r="B6" s="379" t="s">
        <v>3325</v>
      </c>
      <c r="C6" s="380"/>
      <c r="D6" s="4"/>
      <c r="E6" s="4"/>
      <c r="F6" s="4"/>
      <c r="G6" s="4"/>
      <c r="H6" s="4"/>
      <c r="I6" s="4"/>
      <c r="J6" s="4"/>
      <c r="K6" s="4"/>
      <c r="L6" s="4"/>
      <c r="M6" s="4"/>
      <c r="N6" s="4"/>
      <c r="O6" s="4"/>
      <c r="P6" s="4"/>
      <c r="Q6" s="4"/>
    </row>
    <row r="7" spans="1:17" ht="48" hidden="1" customHeight="1" x14ac:dyDescent="0.2">
      <c r="A7" s="305" t="s">
        <v>3326</v>
      </c>
      <c r="B7" s="379" t="s">
        <v>3327</v>
      </c>
      <c r="C7" s="380"/>
      <c r="D7" s="4"/>
      <c r="E7" s="4"/>
      <c r="F7" s="4"/>
      <c r="G7" s="4"/>
      <c r="H7" s="4"/>
      <c r="I7" s="4"/>
      <c r="J7" s="4"/>
      <c r="K7" s="4"/>
      <c r="L7" s="4"/>
      <c r="M7" s="4"/>
      <c r="N7" s="4"/>
      <c r="O7" s="4"/>
      <c r="P7" s="4"/>
      <c r="Q7" s="4"/>
    </row>
    <row r="8" spans="1:17" ht="41.25" hidden="1" customHeight="1" x14ac:dyDescent="0.2">
      <c r="A8" s="305" t="s">
        <v>3328</v>
      </c>
      <c r="B8" s="379" t="s">
        <v>3329</v>
      </c>
      <c r="C8" s="380"/>
      <c r="D8" s="4"/>
      <c r="E8" s="4"/>
      <c r="F8" s="4"/>
      <c r="G8" s="4"/>
      <c r="H8" s="4"/>
      <c r="I8" s="4"/>
      <c r="J8" s="4"/>
      <c r="K8" s="4"/>
      <c r="L8" s="4"/>
      <c r="M8" s="4"/>
      <c r="N8" s="4"/>
      <c r="O8" s="4"/>
      <c r="P8" s="4"/>
      <c r="Q8" s="4"/>
    </row>
    <row r="9" spans="1:17" ht="59.25" hidden="1" customHeight="1" x14ac:dyDescent="0.2">
      <c r="A9" s="305" t="s">
        <v>3330</v>
      </c>
      <c r="B9" s="379" t="s">
        <v>3331</v>
      </c>
      <c r="C9" s="380"/>
      <c r="D9" s="4"/>
      <c r="E9" s="4"/>
      <c r="F9" s="4"/>
      <c r="G9" s="4"/>
      <c r="H9" s="4"/>
      <c r="I9" s="4"/>
      <c r="J9" s="4"/>
      <c r="K9" s="4"/>
      <c r="L9" s="4"/>
      <c r="M9" s="4"/>
      <c r="N9" s="4"/>
      <c r="O9" s="4"/>
      <c r="P9" s="4"/>
      <c r="Q9" s="4"/>
    </row>
    <row r="10" spans="1:17" ht="61.5" hidden="1" customHeight="1" x14ac:dyDescent="0.2">
      <c r="A10" s="305" t="s">
        <v>3330</v>
      </c>
      <c r="B10" s="379" t="s">
        <v>3332</v>
      </c>
      <c r="C10" s="380"/>
      <c r="D10" s="4"/>
      <c r="E10" s="4"/>
      <c r="F10" s="4"/>
      <c r="G10" s="4"/>
      <c r="H10" s="4"/>
      <c r="I10" s="4"/>
      <c r="J10" s="4"/>
      <c r="K10" s="4"/>
      <c r="L10" s="4"/>
      <c r="M10" s="4"/>
      <c r="N10" s="4"/>
      <c r="O10" s="4"/>
      <c r="P10" s="4"/>
      <c r="Q10" s="4"/>
    </row>
    <row r="11" spans="1:17" ht="43.5" hidden="1" customHeight="1" x14ac:dyDescent="0.2">
      <c r="A11" s="305" t="s">
        <v>3330</v>
      </c>
      <c r="B11" s="379" t="s">
        <v>3333</v>
      </c>
      <c r="C11" s="380"/>
      <c r="D11" s="4"/>
      <c r="E11" s="4"/>
      <c r="F11" s="4"/>
      <c r="G11" s="4"/>
      <c r="H11" s="4"/>
      <c r="I11" s="4"/>
      <c r="J11" s="4"/>
      <c r="K11" s="4"/>
      <c r="L11" s="4"/>
      <c r="M11" s="4"/>
      <c r="N11" s="4"/>
      <c r="O11" s="4"/>
      <c r="P11" s="4"/>
      <c r="Q11" s="4"/>
    </row>
    <row r="12" spans="1:17" ht="27.75" hidden="1" customHeight="1" x14ac:dyDescent="0.2">
      <c r="A12" s="305" t="s">
        <v>3334</v>
      </c>
      <c r="B12" s="379" t="s">
        <v>3335</v>
      </c>
      <c r="C12" s="380"/>
      <c r="D12" s="4"/>
      <c r="E12" s="4"/>
      <c r="F12" s="4"/>
      <c r="G12" s="4"/>
      <c r="H12" s="4"/>
      <c r="I12" s="4"/>
      <c r="J12" s="4"/>
      <c r="K12" s="4"/>
      <c r="L12" s="4"/>
      <c r="M12" s="4"/>
      <c r="N12" s="4"/>
      <c r="O12" s="4"/>
      <c r="P12" s="4"/>
      <c r="Q12" s="4"/>
    </row>
    <row r="13" spans="1:17" ht="27.75" hidden="1" customHeight="1" x14ac:dyDescent="0.2">
      <c r="A13" s="305" t="s">
        <v>3336</v>
      </c>
      <c r="B13" s="379" t="s">
        <v>3337</v>
      </c>
      <c r="C13" s="380"/>
      <c r="D13" s="4"/>
      <c r="E13" s="4"/>
      <c r="F13" s="4"/>
      <c r="G13" s="4"/>
      <c r="H13" s="4"/>
      <c r="I13" s="4"/>
      <c r="J13" s="4"/>
      <c r="K13" s="4"/>
      <c r="L13" s="4"/>
      <c r="M13" s="4"/>
      <c r="N13" s="4"/>
      <c r="O13" s="4"/>
      <c r="P13" s="4"/>
      <c r="Q13" s="4"/>
    </row>
    <row r="14" spans="1:17" ht="45.75" hidden="1" customHeight="1" x14ac:dyDescent="0.2">
      <c r="A14" s="305" t="s">
        <v>3338</v>
      </c>
      <c r="B14" s="379" t="s">
        <v>3339</v>
      </c>
      <c r="C14" s="380"/>
      <c r="D14" s="4"/>
      <c r="E14" s="4"/>
      <c r="F14" s="4"/>
      <c r="G14" s="4"/>
      <c r="H14" s="4"/>
      <c r="I14" s="4"/>
      <c r="J14" s="4"/>
      <c r="K14" s="4"/>
      <c r="L14" s="4"/>
      <c r="M14" s="4"/>
      <c r="N14" s="4"/>
      <c r="O14" s="4"/>
      <c r="P14" s="4"/>
      <c r="Q14" s="4"/>
    </row>
    <row r="15" spans="1:17" ht="45.75" hidden="1" customHeight="1" x14ac:dyDescent="0.2">
      <c r="A15" s="305" t="s">
        <v>3340</v>
      </c>
      <c r="B15" s="379" t="s">
        <v>3341</v>
      </c>
      <c r="C15" s="380"/>
      <c r="D15" s="4"/>
      <c r="E15" s="4"/>
      <c r="F15" s="4"/>
      <c r="G15" s="4"/>
      <c r="H15" s="4"/>
      <c r="I15" s="4"/>
      <c r="J15" s="4"/>
      <c r="K15" s="4"/>
      <c r="L15" s="4"/>
      <c r="M15" s="4"/>
      <c r="N15" s="4"/>
      <c r="O15" s="4"/>
      <c r="P15" s="4"/>
      <c r="Q15" s="4"/>
    </row>
    <row r="16" spans="1:17" ht="51" hidden="1" customHeight="1" x14ac:dyDescent="0.2">
      <c r="A16" s="305" t="s">
        <v>3342</v>
      </c>
      <c r="B16" s="379" t="s">
        <v>3343</v>
      </c>
      <c r="C16" s="380"/>
      <c r="D16" s="4"/>
      <c r="E16" s="4"/>
      <c r="F16" s="4"/>
      <c r="G16" s="4"/>
      <c r="H16" s="4"/>
      <c r="I16" s="4"/>
      <c r="J16" s="4"/>
      <c r="K16" s="4"/>
      <c r="L16" s="4"/>
      <c r="M16" s="4"/>
      <c r="N16" s="4"/>
      <c r="O16" s="4"/>
      <c r="P16" s="4"/>
      <c r="Q16" s="4"/>
    </row>
    <row r="17" spans="1:17" ht="27.75" hidden="1" customHeight="1" x14ac:dyDescent="0.2">
      <c r="A17" s="305" t="s">
        <v>3344</v>
      </c>
      <c r="B17" s="379" t="s">
        <v>3345</v>
      </c>
      <c r="C17" s="380"/>
      <c r="D17" s="4"/>
      <c r="E17" s="4"/>
      <c r="F17" s="4"/>
      <c r="G17" s="4"/>
      <c r="H17" s="4"/>
      <c r="I17" s="4"/>
      <c r="J17" s="4"/>
      <c r="K17" s="4"/>
      <c r="L17" s="4"/>
      <c r="M17" s="4"/>
      <c r="N17" s="4"/>
      <c r="O17" s="4"/>
      <c r="P17" s="4"/>
      <c r="Q17" s="4"/>
    </row>
    <row r="18" spans="1:17" ht="27.75" hidden="1" customHeight="1" x14ac:dyDescent="0.2">
      <c r="A18" s="305" t="s">
        <v>3346</v>
      </c>
      <c r="B18" s="379" t="s">
        <v>3347</v>
      </c>
      <c r="C18" s="380"/>
      <c r="D18" s="4"/>
      <c r="E18" s="4"/>
      <c r="F18" s="4"/>
      <c r="G18" s="4"/>
      <c r="H18" s="4"/>
      <c r="I18" s="4"/>
      <c r="J18" s="4"/>
      <c r="K18" s="4"/>
      <c r="L18" s="4"/>
      <c r="M18" s="4"/>
      <c r="N18" s="4"/>
      <c r="O18" s="4"/>
      <c r="P18" s="4"/>
      <c r="Q18" s="4"/>
    </row>
    <row r="19" spans="1:17" ht="45" hidden="1" customHeight="1" x14ac:dyDescent="0.2">
      <c r="A19" s="305" t="s">
        <v>3346</v>
      </c>
      <c r="B19" s="379" t="s">
        <v>3348</v>
      </c>
      <c r="C19" s="380"/>
      <c r="D19" s="4"/>
      <c r="E19" s="4"/>
      <c r="F19" s="4"/>
      <c r="G19" s="4"/>
      <c r="H19" s="4"/>
      <c r="I19" s="4"/>
      <c r="J19" s="4"/>
      <c r="K19" s="4"/>
      <c r="L19" s="4"/>
      <c r="M19" s="4"/>
      <c r="N19" s="4"/>
      <c r="O19" s="4"/>
      <c r="P19" s="4"/>
      <c r="Q19" s="4"/>
    </row>
    <row r="20" spans="1:17" ht="45" hidden="1" customHeight="1" x14ac:dyDescent="0.2">
      <c r="A20" s="305" t="s">
        <v>3349</v>
      </c>
      <c r="B20" s="379" t="s">
        <v>3350</v>
      </c>
      <c r="C20" s="380"/>
      <c r="D20" s="4"/>
      <c r="E20" s="4"/>
      <c r="F20" s="4"/>
      <c r="G20" s="4"/>
      <c r="H20" s="4"/>
      <c r="I20" s="4"/>
      <c r="J20" s="4"/>
      <c r="K20" s="4"/>
      <c r="L20" s="4"/>
      <c r="M20" s="4"/>
      <c r="N20" s="4"/>
      <c r="O20" s="4"/>
      <c r="P20" s="4"/>
      <c r="Q20" s="4"/>
    </row>
    <row r="21" spans="1:17" ht="30" hidden="1" customHeight="1" x14ac:dyDescent="0.2">
      <c r="A21" s="305" t="s">
        <v>3351</v>
      </c>
      <c r="B21" s="379" t="s">
        <v>3352</v>
      </c>
      <c r="C21" s="380"/>
      <c r="D21" s="4"/>
      <c r="E21" s="4"/>
      <c r="F21" s="4"/>
      <c r="G21" s="4"/>
      <c r="H21" s="4"/>
      <c r="I21" s="4"/>
      <c r="J21" s="4"/>
      <c r="K21" s="4"/>
      <c r="L21" s="4"/>
      <c r="M21" s="4"/>
      <c r="N21" s="4"/>
      <c r="O21" s="4"/>
      <c r="P21" s="4"/>
      <c r="Q21" s="4"/>
    </row>
    <row r="22" spans="1:17" ht="30" hidden="1" customHeight="1" x14ac:dyDescent="0.2">
      <c r="A22" s="305" t="s">
        <v>3353</v>
      </c>
      <c r="B22" s="379" t="s">
        <v>3354</v>
      </c>
      <c r="C22" s="380"/>
      <c r="D22" s="4"/>
      <c r="E22" s="4"/>
      <c r="F22" s="4"/>
      <c r="G22" s="4"/>
      <c r="H22" s="4"/>
      <c r="I22" s="4"/>
      <c r="J22" s="4"/>
      <c r="K22" s="4"/>
      <c r="L22" s="4"/>
      <c r="M22" s="4"/>
      <c r="N22" s="4"/>
      <c r="O22" s="4"/>
      <c r="P22" s="4"/>
      <c r="Q22" s="4"/>
    </row>
    <row r="23" spans="1:17" ht="30" hidden="1" customHeight="1" x14ac:dyDescent="0.2">
      <c r="A23" s="305" t="s">
        <v>3355</v>
      </c>
      <c r="B23" s="379" t="s">
        <v>3356</v>
      </c>
      <c r="C23" s="380"/>
      <c r="D23" s="4"/>
      <c r="E23" s="4"/>
      <c r="F23" s="4"/>
      <c r="G23" s="4"/>
      <c r="H23" s="4"/>
      <c r="I23" s="4"/>
      <c r="J23" s="4"/>
      <c r="K23" s="4"/>
      <c r="L23" s="4"/>
      <c r="M23" s="4"/>
      <c r="N23" s="4"/>
      <c r="O23" s="4"/>
      <c r="P23" s="4"/>
      <c r="Q23" s="4"/>
    </row>
    <row r="24" spans="1:17" ht="30" hidden="1" customHeight="1" x14ac:dyDescent="0.2">
      <c r="A24" s="305" t="s">
        <v>3357</v>
      </c>
      <c r="B24" s="379" t="s">
        <v>3358</v>
      </c>
      <c r="C24" s="380"/>
      <c r="D24" s="4"/>
      <c r="E24" s="4"/>
      <c r="F24" s="4"/>
      <c r="G24" s="4"/>
      <c r="H24" s="4"/>
      <c r="I24" s="4"/>
      <c r="J24" s="4"/>
      <c r="K24" s="4"/>
      <c r="L24" s="4"/>
      <c r="M24" s="4"/>
      <c r="N24" s="4"/>
      <c r="O24" s="4"/>
      <c r="P24" s="4"/>
      <c r="Q24" s="4"/>
    </row>
    <row r="25" spans="1:17" ht="30" hidden="1" customHeight="1" x14ac:dyDescent="0.2">
      <c r="A25" s="305" t="s">
        <v>3359</v>
      </c>
      <c r="B25" s="379" t="s">
        <v>3360</v>
      </c>
      <c r="C25" s="380"/>
      <c r="D25" s="4"/>
      <c r="E25" s="4"/>
      <c r="F25" s="4"/>
      <c r="G25" s="4"/>
      <c r="H25" s="4"/>
      <c r="I25" s="4"/>
      <c r="J25" s="4"/>
      <c r="K25" s="4"/>
      <c r="L25" s="4"/>
      <c r="M25" s="4"/>
      <c r="N25" s="4"/>
      <c r="O25" s="4"/>
      <c r="P25" s="4"/>
      <c r="Q25" s="4"/>
    </row>
    <row r="26" spans="1:17" ht="30" hidden="1" customHeight="1" x14ac:dyDescent="0.2">
      <c r="A26" s="305" t="s">
        <v>3361</v>
      </c>
      <c r="B26" s="379" t="s">
        <v>3362</v>
      </c>
      <c r="C26" s="380"/>
      <c r="D26" s="4"/>
      <c r="E26" s="4"/>
      <c r="F26" s="4"/>
      <c r="G26" s="4"/>
      <c r="H26" s="4"/>
      <c r="I26" s="4"/>
      <c r="J26" s="4"/>
      <c r="K26" s="4"/>
      <c r="L26" s="4"/>
      <c r="M26" s="4"/>
      <c r="N26" s="4"/>
      <c r="O26" s="4"/>
      <c r="P26" s="4"/>
      <c r="Q26" s="4"/>
    </row>
    <row r="27" spans="1:17" ht="70.5" hidden="1" customHeight="1" x14ac:dyDescent="0.2">
      <c r="A27" s="305" t="s">
        <v>3363</v>
      </c>
      <c r="B27" s="379" t="s">
        <v>3364</v>
      </c>
      <c r="C27" s="380"/>
      <c r="D27" s="4"/>
      <c r="E27" s="4"/>
      <c r="F27" s="4"/>
      <c r="G27" s="4"/>
      <c r="H27" s="4"/>
      <c r="I27" s="4"/>
      <c r="J27" s="4"/>
      <c r="K27" s="4"/>
      <c r="L27" s="4"/>
      <c r="M27" s="4"/>
      <c r="N27" s="4"/>
      <c r="O27" s="4"/>
      <c r="P27" s="4"/>
      <c r="Q27" s="4"/>
    </row>
    <row r="28" spans="1:17" ht="48" hidden="1" customHeight="1" x14ac:dyDescent="0.2">
      <c r="A28" s="305" t="s">
        <v>3365</v>
      </c>
      <c r="B28" s="379" t="s">
        <v>3366</v>
      </c>
      <c r="C28" s="380"/>
      <c r="D28" s="4"/>
      <c r="E28" s="4"/>
      <c r="F28" s="4"/>
      <c r="G28" s="4"/>
      <c r="H28" s="4"/>
      <c r="I28" s="4"/>
      <c r="J28" s="4"/>
      <c r="K28" s="4"/>
      <c r="L28" s="4"/>
      <c r="M28" s="4"/>
      <c r="N28" s="4"/>
      <c r="O28" s="4"/>
      <c r="P28" s="4"/>
      <c r="Q28" s="4"/>
    </row>
    <row r="29" spans="1:17" ht="100.5" hidden="1" customHeight="1" x14ac:dyDescent="0.2">
      <c r="A29" s="305" t="s">
        <v>3367</v>
      </c>
      <c r="B29" s="379" t="s">
        <v>3368</v>
      </c>
      <c r="C29" s="380"/>
      <c r="D29" s="4"/>
      <c r="E29" s="4"/>
      <c r="F29" s="4"/>
      <c r="G29" s="4"/>
      <c r="H29" s="4"/>
      <c r="I29" s="4"/>
      <c r="J29" s="4"/>
      <c r="K29" s="4"/>
      <c r="L29" s="4"/>
      <c r="M29" s="4"/>
      <c r="N29" s="4"/>
      <c r="O29" s="4"/>
      <c r="P29" s="4"/>
      <c r="Q29" s="4"/>
    </row>
    <row r="30" spans="1:17" ht="45" hidden="1" customHeight="1" x14ac:dyDescent="0.2">
      <c r="A30" s="305" t="s">
        <v>3369</v>
      </c>
      <c r="B30" s="379" t="s">
        <v>3370</v>
      </c>
      <c r="C30" s="380"/>
      <c r="D30" s="4"/>
      <c r="E30" s="4"/>
      <c r="F30" s="4"/>
      <c r="G30" s="4"/>
      <c r="H30" s="4"/>
      <c r="I30" s="4"/>
      <c r="J30" s="4"/>
      <c r="K30" s="4"/>
      <c r="L30" s="4"/>
      <c r="M30" s="4"/>
      <c r="N30" s="4"/>
      <c r="O30" s="4"/>
      <c r="P30" s="4"/>
      <c r="Q30" s="4"/>
    </row>
    <row r="31" spans="1:17" ht="45" hidden="1" customHeight="1" x14ac:dyDescent="0.2">
      <c r="A31" s="305" t="s">
        <v>3371</v>
      </c>
      <c r="B31" s="379" t="s">
        <v>3372</v>
      </c>
      <c r="C31" s="380"/>
      <c r="D31" s="4"/>
      <c r="E31" s="4"/>
      <c r="F31" s="4"/>
      <c r="G31" s="4"/>
      <c r="H31" s="4"/>
      <c r="I31" s="4"/>
      <c r="J31" s="4"/>
      <c r="K31" s="4"/>
      <c r="L31" s="4"/>
      <c r="M31" s="4"/>
      <c r="N31" s="4"/>
      <c r="O31" s="4"/>
      <c r="P31" s="4"/>
      <c r="Q31" s="4"/>
    </row>
    <row r="32" spans="1:17" ht="45" hidden="1" customHeight="1" x14ac:dyDescent="0.2">
      <c r="A32" s="305" t="s">
        <v>3373</v>
      </c>
      <c r="B32" s="379" t="s">
        <v>3374</v>
      </c>
      <c r="C32" s="380"/>
      <c r="D32" s="4"/>
      <c r="E32" s="4"/>
      <c r="F32" s="4"/>
      <c r="G32" s="4"/>
      <c r="H32" s="4"/>
      <c r="I32" s="4"/>
      <c r="J32" s="4"/>
      <c r="K32" s="4"/>
      <c r="L32" s="4"/>
      <c r="M32" s="4"/>
      <c r="N32" s="4"/>
      <c r="O32" s="4"/>
      <c r="P32" s="4"/>
      <c r="Q32" s="4"/>
    </row>
    <row r="33" spans="1:17" ht="72" hidden="1" customHeight="1" x14ac:dyDescent="0.2">
      <c r="A33" s="305" t="s">
        <v>3375</v>
      </c>
      <c r="B33" s="379" t="s">
        <v>3376</v>
      </c>
      <c r="C33" s="380"/>
      <c r="D33" s="4"/>
      <c r="E33" s="4"/>
      <c r="F33" s="4"/>
      <c r="G33" s="4"/>
      <c r="H33" s="4"/>
      <c r="I33" s="4"/>
      <c r="J33" s="4"/>
      <c r="K33" s="4"/>
      <c r="L33" s="4"/>
      <c r="M33" s="4"/>
      <c r="N33" s="4"/>
      <c r="O33" s="4"/>
      <c r="P33" s="4"/>
      <c r="Q33" s="4"/>
    </row>
    <row r="34" spans="1:17" ht="79.5" hidden="1" customHeight="1" x14ac:dyDescent="0.2">
      <c r="A34" s="305" t="s">
        <v>3377</v>
      </c>
      <c r="B34" s="379" t="s">
        <v>3378</v>
      </c>
      <c r="C34" s="380"/>
      <c r="D34" s="4"/>
      <c r="E34" s="4"/>
      <c r="F34" s="4"/>
      <c r="G34" s="4"/>
      <c r="H34" s="4"/>
      <c r="I34" s="4"/>
      <c r="J34" s="4"/>
      <c r="K34" s="4"/>
      <c r="L34" s="4"/>
      <c r="M34" s="4"/>
      <c r="N34" s="4"/>
      <c r="O34" s="4"/>
      <c r="P34" s="4"/>
      <c r="Q34" s="4"/>
    </row>
    <row r="35" spans="1:17" ht="70.5" hidden="1" customHeight="1" x14ac:dyDescent="0.2">
      <c r="A35" s="305" t="s">
        <v>3379</v>
      </c>
      <c r="B35" s="379" t="s">
        <v>3380</v>
      </c>
      <c r="C35" s="380"/>
      <c r="D35" s="4"/>
      <c r="E35" s="4"/>
      <c r="F35" s="4"/>
      <c r="G35" s="4"/>
      <c r="H35" s="4"/>
      <c r="I35" s="4"/>
      <c r="J35" s="4"/>
      <c r="K35" s="4"/>
      <c r="L35" s="4"/>
      <c r="M35" s="4"/>
      <c r="N35" s="4"/>
      <c r="O35" s="4"/>
      <c r="P35" s="4"/>
      <c r="Q35" s="4"/>
    </row>
    <row r="36" spans="1:17" ht="45.75" hidden="1" customHeight="1" x14ac:dyDescent="0.2">
      <c r="A36" s="305" t="s">
        <v>3381</v>
      </c>
      <c r="B36" s="379" t="s">
        <v>3382</v>
      </c>
      <c r="C36" s="380"/>
      <c r="D36" s="4"/>
      <c r="E36" s="4"/>
      <c r="F36" s="4"/>
      <c r="G36" s="4"/>
      <c r="H36" s="4"/>
      <c r="I36" s="4"/>
      <c r="J36" s="4"/>
      <c r="K36" s="4"/>
      <c r="L36" s="4"/>
      <c r="M36" s="4"/>
      <c r="N36" s="4"/>
      <c r="O36" s="4"/>
      <c r="P36" s="4"/>
      <c r="Q36" s="4"/>
    </row>
    <row r="37" spans="1:17" ht="54.75" hidden="1" customHeight="1" x14ac:dyDescent="0.2">
      <c r="A37" s="305" t="s">
        <v>3383</v>
      </c>
      <c r="B37" s="379" t="s">
        <v>3384</v>
      </c>
      <c r="C37" s="380"/>
      <c r="D37" s="4"/>
      <c r="E37" s="4"/>
      <c r="F37" s="4"/>
      <c r="G37" s="4"/>
      <c r="H37" s="4"/>
      <c r="I37" s="4"/>
      <c r="J37" s="4"/>
      <c r="K37" s="4"/>
      <c r="L37" s="4"/>
      <c r="M37" s="4"/>
      <c r="N37" s="4"/>
      <c r="O37" s="4"/>
      <c r="P37" s="4"/>
      <c r="Q37" s="4"/>
    </row>
    <row r="38" spans="1:17" ht="37.5" hidden="1" customHeight="1" x14ac:dyDescent="0.2">
      <c r="A38" s="305" t="s">
        <v>3385</v>
      </c>
      <c r="B38" s="379" t="s">
        <v>3386</v>
      </c>
      <c r="C38" s="380"/>
      <c r="D38" s="4"/>
      <c r="E38" s="4"/>
      <c r="F38" s="4"/>
      <c r="G38" s="4"/>
      <c r="H38" s="4"/>
      <c r="I38" s="4"/>
      <c r="J38" s="4"/>
      <c r="K38" s="4"/>
      <c r="L38" s="4"/>
      <c r="M38" s="4"/>
      <c r="N38" s="4"/>
      <c r="O38" s="4"/>
      <c r="P38" s="4"/>
      <c r="Q38" s="4"/>
    </row>
    <row r="39" spans="1:17" ht="61.5" hidden="1" customHeight="1" x14ac:dyDescent="0.2">
      <c r="A39" s="305" t="s">
        <v>3387</v>
      </c>
      <c r="B39" s="379" t="s">
        <v>3388</v>
      </c>
      <c r="C39" s="380"/>
      <c r="D39" s="4"/>
      <c r="E39" s="4"/>
      <c r="F39" s="4"/>
      <c r="G39" s="4"/>
      <c r="H39" s="4"/>
      <c r="I39" s="4"/>
      <c r="J39" s="4"/>
      <c r="K39" s="4"/>
      <c r="L39" s="4"/>
      <c r="M39" s="4"/>
      <c r="N39" s="4"/>
      <c r="O39" s="4"/>
      <c r="P39" s="4"/>
      <c r="Q39" s="4"/>
    </row>
    <row r="40" spans="1:17" ht="53.25" hidden="1" customHeight="1" x14ac:dyDescent="0.2">
      <c r="A40" s="305" t="s">
        <v>3389</v>
      </c>
      <c r="B40" s="379" t="s">
        <v>3390</v>
      </c>
      <c r="C40" s="380"/>
      <c r="D40" s="4"/>
      <c r="E40" s="4"/>
      <c r="F40" s="4"/>
      <c r="G40" s="4"/>
      <c r="H40" s="4"/>
      <c r="I40" s="4"/>
      <c r="J40" s="4"/>
      <c r="K40" s="4"/>
      <c r="L40" s="4"/>
      <c r="M40" s="4"/>
      <c r="N40" s="4"/>
      <c r="O40" s="4"/>
      <c r="P40" s="4"/>
      <c r="Q40" s="4"/>
    </row>
    <row r="41" spans="1:17" ht="73.5" hidden="1" customHeight="1" x14ac:dyDescent="0.2">
      <c r="A41" s="305" t="s">
        <v>3391</v>
      </c>
      <c r="B41" s="379" t="s">
        <v>3392</v>
      </c>
      <c r="C41" s="380"/>
      <c r="D41" s="4"/>
      <c r="E41" s="4"/>
      <c r="F41" s="4"/>
      <c r="G41" s="4"/>
      <c r="H41" s="4"/>
      <c r="I41" s="4"/>
      <c r="J41" s="4"/>
      <c r="K41" s="4"/>
      <c r="L41" s="4"/>
      <c r="M41" s="4"/>
      <c r="N41" s="4"/>
      <c r="O41" s="4"/>
      <c r="P41" s="4"/>
      <c r="Q41" s="4"/>
    </row>
    <row r="42" spans="1:17" ht="57.75" hidden="1" customHeight="1" x14ac:dyDescent="0.2">
      <c r="A42" s="305" t="s">
        <v>3393</v>
      </c>
      <c r="B42" s="379" t="s">
        <v>3394</v>
      </c>
      <c r="C42" s="380"/>
      <c r="D42" s="4"/>
      <c r="E42" s="4"/>
      <c r="F42" s="4"/>
      <c r="G42" s="4"/>
      <c r="H42" s="4"/>
      <c r="I42" s="4"/>
      <c r="J42" s="4"/>
      <c r="K42" s="4"/>
      <c r="L42" s="4"/>
      <c r="M42" s="4"/>
      <c r="N42" s="4"/>
      <c r="O42" s="4"/>
      <c r="P42" s="4"/>
      <c r="Q42" s="4"/>
    </row>
    <row r="43" spans="1:17" ht="84" hidden="1" customHeight="1" x14ac:dyDescent="0.2">
      <c r="A43" s="305" t="s">
        <v>3395</v>
      </c>
      <c r="B43" s="379" t="s">
        <v>3396</v>
      </c>
      <c r="C43" s="380"/>
      <c r="D43" s="4"/>
      <c r="E43" s="4"/>
      <c r="F43" s="4"/>
      <c r="G43" s="4"/>
      <c r="H43" s="4"/>
      <c r="I43" s="4"/>
      <c r="J43" s="4"/>
      <c r="K43" s="4"/>
      <c r="L43" s="4"/>
      <c r="M43" s="4"/>
      <c r="N43" s="4"/>
      <c r="O43" s="4"/>
      <c r="P43" s="4"/>
      <c r="Q43" s="4"/>
    </row>
    <row r="44" spans="1:17" ht="48" hidden="1" customHeight="1" x14ac:dyDescent="0.2">
      <c r="A44" s="305" t="s">
        <v>3397</v>
      </c>
      <c r="B44" s="379" t="s">
        <v>3398</v>
      </c>
      <c r="C44" s="380"/>
      <c r="D44" s="4"/>
      <c r="E44" s="4"/>
      <c r="F44" s="4"/>
      <c r="G44" s="4"/>
      <c r="H44" s="4"/>
      <c r="I44" s="4"/>
      <c r="J44" s="4"/>
      <c r="K44" s="4"/>
      <c r="L44" s="4"/>
      <c r="M44" s="4"/>
      <c r="N44" s="4"/>
      <c r="O44" s="4"/>
      <c r="P44" s="4"/>
      <c r="Q44" s="4"/>
    </row>
    <row r="45" spans="1:17" ht="57" hidden="1" customHeight="1" x14ac:dyDescent="0.2">
      <c r="A45" s="305" t="s">
        <v>3399</v>
      </c>
      <c r="B45" s="379" t="s">
        <v>3400</v>
      </c>
      <c r="C45" s="380"/>
      <c r="D45" s="4"/>
      <c r="E45" s="4"/>
      <c r="F45" s="4"/>
      <c r="G45" s="4"/>
      <c r="H45" s="4"/>
      <c r="I45" s="4"/>
      <c r="J45" s="4"/>
      <c r="K45" s="4"/>
      <c r="L45" s="4"/>
      <c r="M45" s="4"/>
      <c r="N45" s="4"/>
      <c r="O45" s="4"/>
      <c r="P45" s="4"/>
      <c r="Q45" s="4"/>
    </row>
    <row r="46" spans="1:17" ht="73.5" hidden="1" customHeight="1" x14ac:dyDescent="0.2">
      <c r="A46" s="305" t="s">
        <v>3401</v>
      </c>
      <c r="B46" s="384" t="s">
        <v>3402</v>
      </c>
      <c r="C46" s="380"/>
      <c r="D46" s="41"/>
      <c r="E46" s="4"/>
      <c r="F46" s="4"/>
      <c r="G46" s="4"/>
      <c r="H46" s="4"/>
      <c r="I46" s="4"/>
      <c r="J46" s="4"/>
      <c r="K46" s="4"/>
      <c r="L46" s="4"/>
      <c r="M46" s="4"/>
      <c r="N46" s="4"/>
      <c r="O46" s="4"/>
      <c r="P46" s="4"/>
      <c r="Q46" s="4"/>
    </row>
    <row r="47" spans="1:17" ht="66" hidden="1" customHeight="1" x14ac:dyDescent="0.2">
      <c r="A47" s="46" t="s">
        <v>3403</v>
      </c>
      <c r="B47" s="385" t="s">
        <v>3404</v>
      </c>
      <c r="C47" s="385"/>
      <c r="D47" s="4"/>
      <c r="E47" s="4"/>
      <c r="F47" s="4"/>
      <c r="G47" s="4"/>
      <c r="H47" s="4"/>
      <c r="I47" s="4"/>
      <c r="J47" s="4"/>
      <c r="K47" s="4"/>
      <c r="L47" s="4"/>
      <c r="M47" s="4"/>
      <c r="N47" s="4"/>
      <c r="O47" s="4"/>
      <c r="P47" s="4"/>
      <c r="Q47" s="4"/>
    </row>
    <row r="48" spans="1:17" ht="123.75" customHeight="1" x14ac:dyDescent="0.2">
      <c r="A48" s="267" t="s">
        <v>3405</v>
      </c>
      <c r="B48" s="383" t="s">
        <v>3406</v>
      </c>
      <c r="C48" s="382"/>
      <c r="D48" s="4"/>
      <c r="E48" s="4"/>
      <c r="F48" s="4"/>
      <c r="G48" s="4"/>
      <c r="H48" s="4"/>
      <c r="I48" s="4"/>
      <c r="J48" s="4"/>
      <c r="K48" s="4"/>
      <c r="L48" s="4"/>
      <c r="M48" s="4"/>
      <c r="N48" s="4"/>
      <c r="O48" s="4"/>
      <c r="P48" s="4"/>
      <c r="Q48" s="4"/>
    </row>
    <row r="49" spans="1:17" ht="34.5" customHeight="1" x14ac:dyDescent="0.2">
      <c r="A49" s="267" t="s">
        <v>3407</v>
      </c>
      <c r="B49" s="381" t="s">
        <v>3408</v>
      </c>
      <c r="C49" s="382"/>
      <c r="D49" s="4"/>
      <c r="E49" s="4"/>
      <c r="F49" s="4"/>
      <c r="G49" s="4"/>
      <c r="H49" s="4"/>
      <c r="I49" s="4"/>
      <c r="J49" s="4"/>
      <c r="K49" s="4"/>
      <c r="L49" s="4"/>
      <c r="M49" s="4"/>
      <c r="N49" s="4"/>
      <c r="O49" s="4"/>
      <c r="P49" s="4"/>
      <c r="Q49" s="4"/>
    </row>
    <row r="50" spans="1:17" ht="34.5" customHeight="1" x14ac:dyDescent="0.2">
      <c r="A50" s="267" t="s">
        <v>3409</v>
      </c>
      <c r="B50" s="381" t="s">
        <v>3410</v>
      </c>
      <c r="C50" s="382"/>
      <c r="D50" s="4"/>
      <c r="E50" s="4"/>
      <c r="F50" s="4"/>
      <c r="G50" s="4"/>
      <c r="H50" s="4"/>
      <c r="I50" s="4"/>
      <c r="J50" s="4"/>
      <c r="K50" s="4"/>
      <c r="L50" s="4"/>
      <c r="M50" s="4"/>
      <c r="N50" s="4"/>
      <c r="O50" s="4"/>
      <c r="P50" s="4"/>
      <c r="Q50" s="4"/>
    </row>
    <row r="51" spans="1:17" ht="31.5" customHeight="1" x14ac:dyDescent="0.2">
      <c r="A51" s="306" t="s">
        <v>3411</v>
      </c>
      <c r="B51" s="379" t="s">
        <v>3412</v>
      </c>
      <c r="C51" s="380"/>
      <c r="D51" s="4"/>
      <c r="E51" s="4"/>
      <c r="F51" s="4"/>
      <c r="G51" s="4"/>
      <c r="H51" s="4"/>
      <c r="I51" s="4"/>
      <c r="J51" s="4"/>
      <c r="K51" s="4"/>
      <c r="L51" s="4"/>
      <c r="M51" s="4"/>
      <c r="N51" s="4"/>
      <c r="O51" s="4"/>
      <c r="P51" s="4"/>
      <c r="Q51" s="4"/>
    </row>
    <row r="52" spans="1:17" ht="31.5" customHeight="1" x14ac:dyDescent="0.2">
      <c r="A52" s="306" t="s">
        <v>3413</v>
      </c>
      <c r="B52" s="379" t="s">
        <v>3414</v>
      </c>
      <c r="C52" s="380"/>
      <c r="D52" s="4"/>
      <c r="E52" s="4"/>
      <c r="F52" s="4"/>
      <c r="G52" s="4"/>
      <c r="H52" s="4"/>
      <c r="I52" s="4"/>
      <c r="J52" s="4"/>
      <c r="K52" s="4"/>
      <c r="L52" s="4"/>
      <c r="M52" s="4"/>
      <c r="N52" s="4"/>
      <c r="O52" s="4"/>
      <c r="P52" s="4"/>
      <c r="Q52" s="4"/>
    </row>
    <row r="53" spans="1:17" ht="31.5" customHeight="1" x14ac:dyDescent="0.2">
      <c r="A53" s="306" t="s">
        <v>3415</v>
      </c>
      <c r="B53" s="377" t="s">
        <v>3416</v>
      </c>
      <c r="C53" s="378"/>
      <c r="D53" s="4"/>
      <c r="E53" s="4"/>
      <c r="F53" s="4"/>
      <c r="G53" s="4"/>
      <c r="H53" s="4"/>
      <c r="I53" s="4"/>
      <c r="J53" s="4"/>
      <c r="K53" s="4"/>
      <c r="L53" s="4"/>
      <c r="M53" s="4"/>
      <c r="N53" s="4"/>
      <c r="O53" s="4"/>
      <c r="P53" s="4"/>
      <c r="Q53" s="4"/>
    </row>
    <row r="54" spans="1:17" ht="31.5" customHeight="1" x14ac:dyDescent="0.2">
      <c r="A54" s="306" t="s">
        <v>3417</v>
      </c>
      <c r="B54" s="377" t="s">
        <v>3418</v>
      </c>
      <c r="C54" s="378"/>
      <c r="D54" s="4"/>
      <c r="E54" s="4"/>
      <c r="F54" s="4"/>
      <c r="G54" s="4"/>
      <c r="H54" s="4"/>
      <c r="I54" s="4"/>
      <c r="J54" s="4"/>
      <c r="K54" s="4"/>
      <c r="L54" s="4"/>
      <c r="M54" s="4"/>
      <c r="N54" s="4"/>
      <c r="O54" s="4"/>
      <c r="P54" s="4"/>
      <c r="Q54" s="4"/>
    </row>
    <row r="55" spans="1:17" ht="54.6" customHeight="1" x14ac:dyDescent="0.2">
      <c r="A55" s="306" t="s">
        <v>3419</v>
      </c>
      <c r="B55" s="377" t="s">
        <v>3420</v>
      </c>
      <c r="C55" s="378"/>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Zdenko</cp:lastModifiedBy>
  <cp:lastPrinted>2024-01-29T10:59:37Z</cp:lastPrinted>
  <dcterms:created xsi:type="dcterms:W3CDTF">2022-04-01T05:14:30Z</dcterms:created>
  <dcterms:modified xsi:type="dcterms:W3CDTF">2024-01-31T06:59:28Z</dcterms:modified>
</cp:coreProperties>
</file>