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denko\Desktop\ŽUPANIJA\IZVRŠENJE FINANC PLANOVA\izvršenje FP za 2023\"/>
    </mc:Choice>
  </mc:AlternateContent>
  <bookViews>
    <workbookView xWindow="0" yWindow="0" windowWidth="28800" windowHeight="11730" tabRatio="778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13" i="3" l="1"/>
  <c r="J12" i="3" s="1"/>
  <c r="J11" i="3" s="1"/>
  <c r="J15" i="3"/>
  <c r="J28" i="3"/>
  <c r="H15" i="3"/>
  <c r="H12" i="3" s="1"/>
  <c r="H11" i="3" s="1"/>
  <c r="H28" i="3"/>
  <c r="G28" i="3"/>
  <c r="G15" i="3"/>
  <c r="G12" i="3" s="1"/>
  <c r="G11" i="3" s="1"/>
  <c r="H60" i="3"/>
  <c r="H92" i="3"/>
  <c r="H91" i="3" s="1"/>
  <c r="H90" i="3" s="1"/>
  <c r="H84" i="3"/>
  <c r="H72" i="3"/>
  <c r="H45" i="3"/>
  <c r="H40" i="3" s="1"/>
  <c r="H49" i="3"/>
  <c r="H53" i="3"/>
  <c r="G91" i="3"/>
  <c r="G90" i="3" s="1"/>
  <c r="G84" i="3"/>
  <c r="G80" i="3"/>
  <c r="G72" i="3"/>
  <c r="G60" i="3"/>
  <c r="G53" i="3"/>
  <c r="G49" i="3"/>
  <c r="G45" i="3"/>
  <c r="G40" i="3" s="1"/>
  <c r="G48" i="3" l="1"/>
  <c r="H48" i="3"/>
  <c r="H39" i="3" s="1"/>
  <c r="G39" i="3"/>
  <c r="D46" i="8"/>
  <c r="D6" i="8"/>
  <c r="I9" i="7" l="1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8" i="7"/>
  <c r="F6" i="8" l="1"/>
  <c r="F46" i="8"/>
  <c r="C46" i="8" l="1"/>
  <c r="C6" i="8"/>
  <c r="H37" i="8" l="1"/>
  <c r="H36" i="8"/>
  <c r="H32" i="8"/>
  <c r="H9" i="8"/>
  <c r="H6" i="8" l="1"/>
  <c r="G6" i="8"/>
  <c r="K42" i="3"/>
  <c r="K44" i="3"/>
  <c r="K46" i="3"/>
  <c r="K47" i="3"/>
  <c r="K50" i="3"/>
  <c r="K51" i="3"/>
  <c r="K52" i="3"/>
  <c r="K54" i="3"/>
  <c r="K55" i="3"/>
  <c r="K56" i="3"/>
  <c r="K57" i="3"/>
  <c r="K58" i="3"/>
  <c r="K61" i="3"/>
  <c r="K62" i="3"/>
  <c r="K63" i="3"/>
  <c r="K64" i="3"/>
  <c r="K65" i="3"/>
  <c r="K66" i="3"/>
  <c r="K67" i="3"/>
  <c r="K68" i="3"/>
  <c r="K69" i="3"/>
  <c r="K71" i="3"/>
  <c r="K73" i="3"/>
  <c r="K74" i="3"/>
  <c r="K75" i="3"/>
  <c r="K76" i="3"/>
  <c r="K77" i="3"/>
  <c r="K78" i="3"/>
  <c r="K81" i="3"/>
  <c r="K82" i="3"/>
  <c r="K85" i="3"/>
  <c r="K86" i="3"/>
  <c r="K94" i="3"/>
  <c r="K96" i="3"/>
  <c r="K99" i="3"/>
  <c r="H38" i="3"/>
  <c r="K14" i="3"/>
  <c r="K16" i="3"/>
  <c r="K17" i="3"/>
  <c r="K20" i="3"/>
  <c r="K23" i="3"/>
  <c r="K26" i="3"/>
  <c r="K29" i="3"/>
  <c r="K30" i="3"/>
  <c r="J90" i="3" l="1"/>
  <c r="J39" i="3"/>
  <c r="J38" i="3" s="1"/>
  <c r="H15" i="1"/>
  <c r="H9" i="1"/>
  <c r="H12" i="1"/>
  <c r="K23" i="1"/>
  <c r="K24" i="1"/>
  <c r="K22" i="1"/>
  <c r="K10" i="1"/>
  <c r="K12" i="1"/>
  <c r="K13" i="1"/>
  <c r="K14" i="1"/>
  <c r="J15" i="1"/>
  <c r="J12" i="1"/>
  <c r="J9" i="1"/>
  <c r="I12" i="1"/>
  <c r="I9" i="1"/>
  <c r="G12" i="1"/>
  <c r="G9" i="1"/>
  <c r="K9" i="1" s="1"/>
  <c r="K10" i="3" l="1"/>
  <c r="K90" i="3"/>
  <c r="G38" i="3"/>
  <c r="K38" i="3" s="1"/>
  <c r="K39" i="3"/>
  <c r="I15" i="1"/>
  <c r="G15" i="1"/>
  <c r="K15" i="1" s="1"/>
</calcChain>
</file>

<file path=xl/sharedStrings.xml><?xml version="1.0" encoding="utf-8"?>
<sst xmlns="http://schemas.openxmlformats.org/spreadsheetml/2006/main" count="346" uniqueCount="221">
  <si>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</si>
  <si>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</si>
  <si>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</si>
  <si>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</si>
  <si>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</si>
  <si>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</si>
  <si>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</si>
  <si>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</si>
  <si>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</si>
  <si>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</si>
  <si>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</si>
  <si>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</si>
  <si>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</si>
  <si>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</si>
  <si>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</si>
  <si>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</si>
  <si>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</si>
  <si>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</si>
  <si>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</si>
  <si>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</si>
  <si>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</si>
  <si>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</si>
  <si>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</si>
  <si>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</si>
  <si>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</si>
  <si>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</si>
  <si>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</si>
  <si>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</si>
  <si>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</si>
  <si>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</si>
  <si>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</si>
  <si>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</si>
  <si>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</si>
  <si>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</si>
  <si>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</si>
  <si>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</si>
  <si>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</si>
  <si>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</si>
  <si>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</si>
  <si>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</si>
  <si>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</si>
  <si>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</si>
  <si>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</si>
  <si>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</si>
  <si>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</si>
  <si>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</si>
  <si>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</si>
  <si>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</si>
  <si>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</si>
  <si>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</si>
  <si>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</si>
  <si>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</si>
  <si>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</si>
  <si>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</si>
  <si>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</si>
  <si>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</si>
  <si>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</si>
  <si>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</si>
  <si>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</si>
  <si>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</si>
  <si>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</si>
  <si>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</si>
  <si>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</si>
  <si>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</si>
  <si>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</si>
  <si>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</si>
  <si>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</si>
  <si>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</si>
  <si>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</si>
  <si>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</si>
  <si>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</si>
  <si>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</si>
  <si>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</si>
  <si>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</si>
  <si>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</si>
  <si>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</si>
  <si>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</si>
  <si>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IZVRŠENJE 
N-1. </t>
  </si>
  <si>
    <t xml:space="preserve">IZVRŠENJE 
N.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</si>
  <si>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</si>
  <si>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</si>
  <si>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</si>
  <si>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</si>
  <si>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>UKUPNO PRIHODI</t>
  </si>
  <si>
    <t>Pomoći od izvanproračunskih korisnika</t>
  </si>
  <si>
    <t>Tekuće pomoći od izvanprorač.korisnika</t>
  </si>
  <si>
    <t>Pomoći pror. Korisn. Iz pror. koji im nije nadležan</t>
  </si>
  <si>
    <t>Tekuće pomoći iz državnog proračuna korisn pr. JLP(R)S</t>
  </si>
  <si>
    <t>Prihodi od imovine</t>
  </si>
  <si>
    <t>Prihodi od financ. imovine</t>
  </si>
  <si>
    <t>Kamate na or. Sredstva i depozite po viđenju</t>
  </si>
  <si>
    <t>Prihodi po posebnim propisima</t>
  </si>
  <si>
    <t>Ostali nespomenuti prihodi</t>
  </si>
  <si>
    <t>Prihodi od pruženih usluga</t>
  </si>
  <si>
    <t>Ostali rashodi za zaposlene</t>
  </si>
  <si>
    <t>Doprinosi na plaće</t>
  </si>
  <si>
    <t>Doprinosi za obvezno zdr. Osiguranje</t>
  </si>
  <si>
    <t>'Doprinosi za obvezno osiguranje u slučaju nezaposl.</t>
  </si>
  <si>
    <t xml:space="preserve">Naknada za prijevoz, za rad </t>
  </si>
  <si>
    <t>Stručno usavršavanje zaposlenika</t>
  </si>
  <si>
    <t>Rashodi za materijal i energiju</t>
  </si>
  <si>
    <t>Uredski mat. i ostali mat. rashodi</t>
  </si>
  <si>
    <t>Materijal i sirovine</t>
  </si>
  <si>
    <t>Energija</t>
  </si>
  <si>
    <t>Mat.i dijelovi za tekuće i invest. Ulaganje</t>
  </si>
  <si>
    <t>Sitni inventar i auto gume</t>
  </si>
  <si>
    <t>Rashodi za usluge</t>
  </si>
  <si>
    <t>Usluge tel. pošte i prijevoza</t>
  </si>
  <si>
    <t>Usluge tekućeg i inv. Održavanja</t>
  </si>
  <si>
    <t>Usluge promidžbe i informiranja</t>
  </si>
  <si>
    <t>Komunalne usluge</t>
  </si>
  <si>
    <t>Zakupnine i najamnine</t>
  </si>
  <si>
    <t>Zdravstvene i vet. Usluge</t>
  </si>
  <si>
    <t>Intelektualne i osobne usluge</t>
  </si>
  <si>
    <t>Računalne usluge</t>
  </si>
  <si>
    <t>Ostale usluge</t>
  </si>
  <si>
    <t>Naknada troškova osobama izvan radnog odnosa</t>
  </si>
  <si>
    <t>Naknade ostalih troškova</t>
  </si>
  <si>
    <t>Ostali nesp. Rashodi poslovanja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</si>
  <si>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</si>
  <si>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</si>
  <si>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</si>
  <si>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</si>
  <si>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</si>
  <si>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</si>
  <si>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Ostali financijski rashodi</t>
  </si>
  <si>
    <t>Bankarske usluge i usluge platnog prometa</t>
  </si>
  <si>
    <t>Naknade građanima i kućanstvima na tem….</t>
  </si>
  <si>
    <t>Ostale naknade građanima i kućanstvima iz proračuna</t>
  </si>
  <si>
    <t>Naknade građanima i kućanstvima u novcu</t>
  </si>
  <si>
    <t>'Naknade građanima i kućanstvima unaravi</t>
  </si>
  <si>
    <t>Rashodi za nabavu proizvedene dugotrajne imovine</t>
  </si>
  <si>
    <t xml:space="preserve">Postrojenja i oprema </t>
  </si>
  <si>
    <t>Oprema za održavanje i zaštitu</t>
  </si>
  <si>
    <t>Knjige, umjetnička djelai ostale izl. Vrijednosti</t>
  </si>
  <si>
    <t>Rashodi za dodatna ulaganja na nefin. imovini</t>
  </si>
  <si>
    <t>Dodatna ulaganja na građevinskim objektima</t>
  </si>
  <si>
    <t>6362</t>
  </si>
  <si>
    <t>Kapitalne pomoći pror. Korisnicima iz pror. Koji im nije nadl</t>
  </si>
  <si>
    <t xml:space="preserve">OSTVARENJE/IZVRŠENJE 
2022. </t>
  </si>
  <si>
    <t>IZVORNI PLAN ILI REBALANS 2023.*</t>
  </si>
  <si>
    <t xml:space="preserve">OSTVARENJE/IZVRŠENJE 
2023. </t>
  </si>
  <si>
    <t xml:space="preserve">Prihodi iz nadležnog proračuna za financ. rashoda </t>
  </si>
  <si>
    <t xml:space="preserve">Prihodi iz nadležnog proračuna za financ. rashoda za </t>
  </si>
  <si>
    <t>Prihodi od upr. I adm. pr.ipo posebnim propisima</t>
  </si>
  <si>
    <t>Službena, zaštitna i radna odjeća</t>
  </si>
  <si>
    <t>Tekuće donacije u naravi</t>
  </si>
  <si>
    <t xml:space="preserve">Tekuće donacije </t>
  </si>
  <si>
    <t>Uredska oprema i namještaj</t>
  </si>
  <si>
    <t>Zatezne kamate</t>
  </si>
  <si>
    <t>OSTVARENJE/IZVRŠENJE 
2022.</t>
  </si>
  <si>
    <t>IZVORNI PLAN ILI REBALANS 2023.</t>
  </si>
  <si>
    <t>OSTVARENJE/IZVRŠENJE 
2023.</t>
  </si>
  <si>
    <t>7=5/3*100</t>
  </si>
  <si>
    <t>PRIHODI</t>
  </si>
  <si>
    <t>RASHODI</t>
  </si>
  <si>
    <t>RAZLIKA</t>
  </si>
  <si>
    <t>3.2 Vlastiti prihodi</t>
  </si>
  <si>
    <t>PRENESENI VIŠAK</t>
  </si>
  <si>
    <t>4.3 Prihodi za posebne namjene</t>
  </si>
  <si>
    <t>PRENESENI MANJAK</t>
  </si>
  <si>
    <t>4.4. Decentralizirana sredstva</t>
  </si>
  <si>
    <t>5.2 Ostale pomoći</t>
  </si>
  <si>
    <t>5.6 Pomoći</t>
  </si>
  <si>
    <t>5.8 Ostale pomoći-proračunski korisnici</t>
  </si>
  <si>
    <t>PRENESNI VIŠAK</t>
  </si>
  <si>
    <t>6.2 Donacije</t>
  </si>
  <si>
    <t>K-018</t>
  </si>
  <si>
    <t>O.Š. STJEPANA RADIĆA</t>
  </si>
  <si>
    <t>EU PROJEKTI UO ZA OBRAZOVANJE,KULTURU I SPORT</t>
  </si>
  <si>
    <t>T120602</t>
  </si>
  <si>
    <t>ZAJEDNO MOŽEMO SVE</t>
  </si>
  <si>
    <t>1.1.1</t>
  </si>
  <si>
    <t>5.6.1</t>
  </si>
  <si>
    <t>OPĆI PRIHODI I PRIMICI</t>
  </si>
  <si>
    <t>FONDOVI EU</t>
  </si>
  <si>
    <t xml:space="preserve"> IZVRŠENJE 
2023</t>
  </si>
  <si>
    <t>TEKUĆI PLAN 2023*</t>
  </si>
  <si>
    <t>ZAKONSKI STANDARD USTANOVA U OBRAZOVANJU</t>
  </si>
  <si>
    <t>A120701</t>
  </si>
  <si>
    <t>OSIGURAVANJE UVJETA RADA ZA REDOVNO POSLOVANJE ŠKOLE</t>
  </si>
  <si>
    <t>4.4.1</t>
  </si>
  <si>
    <t>DECENTRALIZIRANA SREDSTVA</t>
  </si>
  <si>
    <t>5.8.1</t>
  </si>
  <si>
    <t>OSTALE POMOĆI PRORAČUNSKI KORISNICI</t>
  </si>
  <si>
    <t>5.8.2</t>
  </si>
  <si>
    <t>OSTALE POMOĆI PRORAČUNSKI KORISNICI-PRENESENA SREDSTVA</t>
  </si>
  <si>
    <t>K120703</t>
  </si>
  <si>
    <t>KAPITALNA ULAGANJA U OŠ</t>
  </si>
  <si>
    <t>T120708</t>
  </si>
  <si>
    <t>ŠKOLSKA SHEMA VOĆA I MLIJEKA</t>
  </si>
  <si>
    <t>5.2.1</t>
  </si>
  <si>
    <t>OSTALE POMOĆI</t>
  </si>
  <si>
    <t>A120801</t>
  </si>
  <si>
    <t>FINANCIRANJE RADNIH MATERIJALA ZA UČENIKE OŠ</t>
  </si>
  <si>
    <t>A120804</t>
  </si>
  <si>
    <t>FINANCIRANJE ŠKOLSKIH PROJEKATA</t>
  </si>
  <si>
    <t>A120808</t>
  </si>
  <si>
    <t>NABAVA UDŽBENIKA ZA UČENIKE OŠ</t>
  </si>
  <si>
    <t>A120809</t>
  </si>
  <si>
    <t>PROGRAMI ŠKOLSKOG KURIKULUMA</t>
  </si>
  <si>
    <t>A120810</t>
  </si>
  <si>
    <t>OSTALE AKTIVNOSTI OSNOVNIH ŠKOLA</t>
  </si>
  <si>
    <t>4.3.1</t>
  </si>
  <si>
    <t>PRIHODI ZA POSEBNE NAMJENE</t>
  </si>
  <si>
    <t>A120811</t>
  </si>
  <si>
    <t>DODATNE DJELATNOSTI OSNOVNIH ŠKOLA</t>
  </si>
  <si>
    <t>3.2.1</t>
  </si>
  <si>
    <t>VLASTITI PRIHODI</t>
  </si>
  <si>
    <t>3.2.2</t>
  </si>
  <si>
    <t>VLASTITI PRIHODI-PRENESENA SREDSTVA</t>
  </si>
  <si>
    <t>A120818</t>
  </si>
  <si>
    <t>ORGANIZACIJA PREHRANE U OSNOVNIM ŠKOLAMA</t>
  </si>
  <si>
    <t>A120819</t>
  </si>
  <si>
    <t>OPSKRBA ŠKOLSKIH USTANOVA HIGIJENSKIM POTREPŠTINAMA</t>
  </si>
  <si>
    <t>A120703 KAPITALNA ULAGANJA U OŠ</t>
  </si>
  <si>
    <t>4.3.2</t>
  </si>
  <si>
    <t>PRENESENA SREDSTVA</t>
  </si>
  <si>
    <t>5=4/2*100</t>
  </si>
  <si>
    <t>TEKUĆI PLAN 2023</t>
  </si>
  <si>
    <t>Ostali fin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</si>
</sst>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9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3" fillId="2" borderId="0" xfId="0" applyNumberFormat="1" applyFont="1" applyFill="1" applyBorder="1" applyAlignment="1" applyProtection="1"/>
    <xf numFmtId="4" fontId="6" fillId="0" borderId="3" xfId="0" quotePrefix="1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Border="1"/>
    <xf numFmtId="3" fontId="14" fillId="0" borderId="3" xfId="0" quotePrefix="1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4" fontId="3" fillId="2" borderId="6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9" fillId="2" borderId="3" xfId="0" applyFont="1" applyFill="1" applyBorder="1" applyAlignment="1">
      <alignment horizontal="left" vertical="center" inden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4" fontId="3" fillId="2" borderId="1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/>
    <xf numFmtId="0" fontId="22" fillId="2" borderId="3" xfId="0" applyNumberFormat="1" applyFont="1" applyFill="1" applyBorder="1" applyAlignment="1" applyProtection="1">
      <alignment vertical="center" wrapText="1"/>
    </xf>
    <xf numFmtId="0" fontId="22" fillId="2" borderId="3" xfId="0" quotePrefix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21" fillId="2" borderId="3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3"/>
  <sheetViews>
    <sheetView tabSelected="1" workbookViewId="0">
      <selection activeCell="J24" sqref="J24"/>
    </sheetView>
  </sheetViews>
  <sheetFormatPr defaultRowHeight="15" x14ac:dyDescent="0.25"/>
  <cols>
    <col min="6" max="6" width="17" customWidth="1"/>
    <col min="7" max="10" width="25.28515625" customWidth="1"/>
    <col min="11" max="12" width="15.7109375" customWidth="1"/>
  </cols>
  <sheetData>
    <row r="1" spans="2:12" ht="42" customHeight="1" x14ac:dyDescent="0.25">
      <c r="B1" s="109" t="s">
        <v>82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2:12" ht="15.75" customHeight="1" x14ac:dyDescent="0.25">
      <c r="B2" s="109" t="s">
        <v>16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6.75" customHeight="1" x14ac:dyDescent="0.25">
      <c r="B3" s="93"/>
      <c r="C3" s="93"/>
      <c r="D3" s="93"/>
      <c r="E3" s="42"/>
      <c r="F3" s="42"/>
      <c r="G3" s="42"/>
      <c r="H3" s="42"/>
      <c r="I3" s="42"/>
      <c r="J3" s="44"/>
      <c r="K3" s="44"/>
      <c r="L3" s="43"/>
    </row>
    <row r="4" spans="2:12" ht="18" customHeight="1" x14ac:dyDescent="0.25">
      <c r="B4" s="109" t="s">
        <v>61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18" customHeight="1" x14ac:dyDescent="0.25">
      <c r="B5" s="45"/>
      <c r="C5" s="46"/>
      <c r="D5" s="46"/>
      <c r="E5" s="46"/>
      <c r="F5" s="46"/>
      <c r="G5" s="46"/>
      <c r="H5" s="46"/>
      <c r="I5" s="46"/>
      <c r="J5" s="46"/>
      <c r="K5" s="46"/>
      <c r="L5" s="43"/>
    </row>
    <row r="6" spans="2:12" x14ac:dyDescent="0.25">
      <c r="B6" s="108" t="s">
        <v>62</v>
      </c>
      <c r="C6" s="108"/>
      <c r="D6" s="108"/>
      <c r="E6" s="108"/>
      <c r="F6" s="108"/>
      <c r="G6" s="47"/>
      <c r="H6" s="47"/>
      <c r="I6" s="47"/>
      <c r="J6" s="47"/>
      <c r="K6" s="48"/>
      <c r="L6" s="43"/>
    </row>
    <row r="7" spans="2:12" ht="25.5" x14ac:dyDescent="0.25">
      <c r="B7" s="97" t="s">
        <v>7</v>
      </c>
      <c r="C7" s="98"/>
      <c r="D7" s="98"/>
      <c r="E7" s="98"/>
      <c r="F7" s="99"/>
      <c r="G7" s="24" t="s">
        <v>139</v>
      </c>
      <c r="H7" s="1" t="s">
        <v>140</v>
      </c>
      <c r="I7" s="1" t="s">
        <v>219</v>
      </c>
      <c r="J7" s="24" t="s">
        <v>141</v>
      </c>
      <c r="K7" s="1" t="s">
        <v>21</v>
      </c>
      <c r="L7" s="1" t="s">
        <v>53</v>
      </c>
    </row>
    <row r="8" spans="2:12" s="27" customFormat="1" ht="11.25" x14ac:dyDescent="0.2">
      <c r="B8" s="100">
        <v>1</v>
      </c>
      <c r="C8" s="100"/>
      <c r="D8" s="100"/>
      <c r="E8" s="100"/>
      <c r="F8" s="101"/>
      <c r="G8" s="26">
        <v>2</v>
      </c>
      <c r="H8" s="25">
        <v>3</v>
      </c>
      <c r="I8" s="25">
        <v>4</v>
      </c>
      <c r="J8" s="25">
        <v>5</v>
      </c>
      <c r="K8" s="25" t="s">
        <v>23</v>
      </c>
      <c r="L8" s="25" t="s">
        <v>24</v>
      </c>
    </row>
    <row r="9" spans="2:12" x14ac:dyDescent="0.25">
      <c r="B9" s="113" t="s">
        <v>0</v>
      </c>
      <c r="C9" s="92"/>
      <c r="D9" s="92"/>
      <c r="E9" s="92"/>
      <c r="F9" s="114"/>
      <c r="G9" s="61">
        <f>SUM(G10:G11)</f>
        <v>2271103.5499999998</v>
      </c>
      <c r="H9" s="61">
        <f>SUM(H10:H11)</f>
        <v>2621294.4</v>
      </c>
      <c r="I9" s="61">
        <f>SUM(I10:I11)</f>
        <v>0</v>
      </c>
      <c r="J9" s="61">
        <f>SUM(J10:J11)</f>
        <v>2609516.48</v>
      </c>
      <c r="K9" s="19">
        <f>SUM(J9/G9*100)</f>
        <v>114.90081462820135</v>
      </c>
      <c r="L9" s="19">
        <v>0</v>
      </c>
    </row>
    <row r="10" spans="2:12" x14ac:dyDescent="0.25">
      <c r="B10" s="102" t="s">
        <v>54</v>
      </c>
      <c r="C10" s="103"/>
      <c r="D10" s="103"/>
      <c r="E10" s="103"/>
      <c r="F10" s="112"/>
      <c r="G10" s="62">
        <v>2271103.5499999998</v>
      </c>
      <c r="H10" s="62">
        <v>2621294.4</v>
      </c>
      <c r="I10" s="62">
        <v>0</v>
      </c>
      <c r="J10" s="62">
        <v>2609516.48</v>
      </c>
      <c r="K10" s="19">
        <f t="shared" ref="K10:K15" si="0">SUM(J10/G10*100)</f>
        <v>114.90081462820135</v>
      </c>
      <c r="L10" s="19">
        <v>0</v>
      </c>
    </row>
    <row r="11" spans="2:12" x14ac:dyDescent="0.25">
      <c r="B11" s="115" t="s">
        <v>59</v>
      </c>
      <c r="C11" s="112"/>
      <c r="D11" s="112"/>
      <c r="E11" s="112"/>
      <c r="F11" s="112"/>
      <c r="G11" s="62">
        <v>0</v>
      </c>
      <c r="H11" s="62">
        <v>0</v>
      </c>
      <c r="I11" s="62">
        <v>0</v>
      </c>
      <c r="J11" s="62">
        <v>0</v>
      </c>
      <c r="K11" s="19">
        <v>0</v>
      </c>
      <c r="L11" s="19">
        <v>0</v>
      </c>
    </row>
    <row r="12" spans="2:12" x14ac:dyDescent="0.25">
      <c r="B12" s="20" t="s">
        <v>1</v>
      </c>
      <c r="C12" s="35"/>
      <c r="D12" s="35"/>
      <c r="E12" s="35"/>
      <c r="F12" s="35"/>
      <c r="G12" s="61">
        <f>SUM(G13:G14)</f>
        <v>2270804.1700000004</v>
      </c>
      <c r="H12" s="61">
        <f>SUM(H10:H11)</f>
        <v>2621294.4</v>
      </c>
      <c r="I12" s="61">
        <f>SUM(I13:I14)</f>
        <v>0</v>
      </c>
      <c r="J12" s="61">
        <f>SUM(J13:J14)</f>
        <v>2592411.86</v>
      </c>
      <c r="K12" s="19">
        <f t="shared" si="0"/>
        <v>114.16272236280062</v>
      </c>
      <c r="L12" s="19">
        <v>0</v>
      </c>
    </row>
    <row r="13" spans="2:12" x14ac:dyDescent="0.25">
      <c r="B13" s="110" t="s">
        <v>55</v>
      </c>
      <c r="C13" s="103"/>
      <c r="D13" s="103"/>
      <c r="E13" s="103"/>
      <c r="F13" s="103"/>
      <c r="G13" s="62">
        <v>2171298.2200000002</v>
      </c>
      <c r="H13" s="62">
        <v>2537579.4</v>
      </c>
      <c r="I13" s="62">
        <v>0</v>
      </c>
      <c r="J13" s="62">
        <v>2499383.11</v>
      </c>
      <c r="K13" s="19">
        <f t="shared" si="0"/>
        <v>115.11007962784585</v>
      </c>
      <c r="L13" s="19">
        <v>0</v>
      </c>
    </row>
    <row r="14" spans="2:12" x14ac:dyDescent="0.25">
      <c r="B14" s="111" t="s">
        <v>56</v>
      </c>
      <c r="C14" s="112"/>
      <c r="D14" s="112"/>
      <c r="E14" s="112"/>
      <c r="F14" s="112"/>
      <c r="G14" s="63">
        <v>99505.95</v>
      </c>
      <c r="H14" s="63">
        <v>83715</v>
      </c>
      <c r="I14" s="63">
        <v>0</v>
      </c>
      <c r="J14" s="63">
        <v>93028.75</v>
      </c>
      <c r="K14" s="19">
        <f t="shared" si="0"/>
        <v>93.490640509436872</v>
      </c>
      <c r="L14" s="19">
        <v>0</v>
      </c>
    </row>
    <row r="15" spans="2:12" x14ac:dyDescent="0.25">
      <c r="B15" s="91" t="s">
        <v>63</v>
      </c>
      <c r="C15" s="92"/>
      <c r="D15" s="92"/>
      <c r="E15" s="92"/>
      <c r="F15" s="92"/>
      <c r="G15" s="61">
        <f>SUM(G9-G12)</f>
        <v>299.37999999942258</v>
      </c>
      <c r="H15" s="61">
        <f>SUM(H9-H12)</f>
        <v>0</v>
      </c>
      <c r="I15" s="64">
        <f>SUM(I9-I12)</f>
        <v>0</v>
      </c>
      <c r="J15" s="64">
        <f>SUM(J9-J12)</f>
        <v>17104.620000000112</v>
      </c>
      <c r="K15" s="19">
        <f t="shared" si="0"/>
        <v>5713.3475850200757</v>
      </c>
      <c r="L15" s="19">
        <v>0</v>
      </c>
    </row>
    <row r="16" spans="2:12" ht="18" x14ac:dyDescent="0.25">
      <c r="B16" s="42"/>
      <c r="C16" s="49"/>
      <c r="D16" s="49"/>
      <c r="E16" s="49"/>
      <c r="F16" s="49"/>
      <c r="G16" s="65"/>
      <c r="H16" s="65"/>
      <c r="I16" s="66"/>
      <c r="J16" s="66"/>
      <c r="K16" s="50"/>
      <c r="L16" s="50"/>
    </row>
    <row r="17" spans="1:43" ht="18" customHeight="1" x14ac:dyDescent="0.25">
      <c r="B17" s="108" t="s">
        <v>64</v>
      </c>
      <c r="C17" s="108"/>
      <c r="D17" s="108"/>
      <c r="E17" s="108"/>
      <c r="F17" s="108"/>
      <c r="G17" s="65"/>
      <c r="H17" s="65"/>
      <c r="I17" s="66"/>
      <c r="J17" s="66"/>
      <c r="K17" s="50"/>
      <c r="L17" s="50"/>
    </row>
    <row r="18" spans="1:43" ht="25.5" x14ac:dyDescent="0.25">
      <c r="B18" s="97" t="s">
        <v>7</v>
      </c>
      <c r="C18" s="98"/>
      <c r="D18" s="98"/>
      <c r="E18" s="98"/>
      <c r="F18" s="99"/>
      <c r="G18" s="67" t="s">
        <v>139</v>
      </c>
      <c r="H18" s="68" t="s">
        <v>140</v>
      </c>
      <c r="I18" s="68" t="s">
        <v>73</v>
      </c>
      <c r="J18" s="67" t="s">
        <v>141</v>
      </c>
      <c r="K18" s="1" t="s">
        <v>21</v>
      </c>
      <c r="L18" s="1" t="s">
        <v>53</v>
      </c>
    </row>
    <row r="19" spans="1:43" s="27" customFormat="1" x14ac:dyDescent="0.25">
      <c r="B19" s="100">
        <v>1</v>
      </c>
      <c r="C19" s="100"/>
      <c r="D19" s="100"/>
      <c r="E19" s="100"/>
      <c r="F19" s="101"/>
      <c r="G19" s="70">
        <v>2</v>
      </c>
      <c r="H19" s="71">
        <v>3</v>
      </c>
      <c r="I19" s="71">
        <v>4</v>
      </c>
      <c r="J19" s="71">
        <v>5</v>
      </c>
      <c r="K19" s="25" t="s">
        <v>23</v>
      </c>
      <c r="L19" s="25" t="s">
        <v>24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7"/>
      <c r="B20" s="102" t="s">
        <v>57</v>
      </c>
      <c r="C20" s="104"/>
      <c r="D20" s="104"/>
      <c r="E20" s="104"/>
      <c r="F20" s="105"/>
      <c r="G20" s="63">
        <v>0</v>
      </c>
      <c r="H20" s="63">
        <v>0</v>
      </c>
      <c r="I20" s="63">
        <v>0</v>
      </c>
      <c r="J20" s="63">
        <v>0</v>
      </c>
      <c r="K20" s="18">
        <v>0</v>
      </c>
      <c r="L20" s="18">
        <v>0</v>
      </c>
    </row>
    <row r="21" spans="1:43" x14ac:dyDescent="0.25">
      <c r="A21" s="27"/>
      <c r="B21" s="102" t="s">
        <v>58</v>
      </c>
      <c r="C21" s="103"/>
      <c r="D21" s="103"/>
      <c r="E21" s="103"/>
      <c r="F21" s="103"/>
      <c r="G21" s="63">
        <v>0</v>
      </c>
      <c r="H21" s="63">
        <v>0</v>
      </c>
      <c r="I21" s="63">
        <v>0</v>
      </c>
      <c r="J21" s="63">
        <v>0</v>
      </c>
      <c r="K21" s="18">
        <v>0</v>
      </c>
      <c r="L21" s="18">
        <v>0</v>
      </c>
    </row>
    <row r="22" spans="1:43" s="36" customFormat="1" ht="15" customHeight="1" x14ac:dyDescent="0.25">
      <c r="A22" s="27"/>
      <c r="B22" s="94" t="s">
        <v>60</v>
      </c>
      <c r="C22" s="95"/>
      <c r="D22" s="95"/>
      <c r="E22" s="95"/>
      <c r="F22" s="96"/>
      <c r="G22" s="61">
        <v>299.39</v>
      </c>
      <c r="H22" s="61">
        <v>0</v>
      </c>
      <c r="I22" s="61">
        <v>0</v>
      </c>
      <c r="J22" s="61">
        <v>17104.62</v>
      </c>
      <c r="K22" s="19">
        <f>SUM(J22/G22*100)</f>
        <v>5713.1567520625267</v>
      </c>
      <c r="L22" s="19"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6" customFormat="1" ht="15" customHeight="1" x14ac:dyDescent="0.25">
      <c r="A23" s="27"/>
      <c r="B23" s="94" t="s">
        <v>65</v>
      </c>
      <c r="C23" s="95"/>
      <c r="D23" s="95"/>
      <c r="E23" s="95"/>
      <c r="F23" s="96"/>
      <c r="G23" s="61">
        <v>7431.88</v>
      </c>
      <c r="H23" s="61">
        <v>7731</v>
      </c>
      <c r="I23" s="61">
        <v>0</v>
      </c>
      <c r="J23" s="61">
        <v>7731.3</v>
      </c>
      <c r="K23" s="19">
        <f t="shared" ref="K23:K24" si="1">SUM(J23/G23*100)</f>
        <v>104.02885945413543</v>
      </c>
      <c r="L23" s="19"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7"/>
      <c r="B24" s="91" t="s">
        <v>66</v>
      </c>
      <c r="C24" s="92"/>
      <c r="D24" s="92"/>
      <c r="E24" s="92"/>
      <c r="F24" s="92"/>
      <c r="G24" s="61">
        <v>7731.27</v>
      </c>
      <c r="H24" s="61">
        <v>7731</v>
      </c>
      <c r="I24" s="61">
        <v>0</v>
      </c>
      <c r="J24" s="61">
        <f>SUM(J22:J23)</f>
        <v>24835.919999999998</v>
      </c>
      <c r="K24" s="19">
        <f t="shared" si="1"/>
        <v>321.2398480456639</v>
      </c>
      <c r="L24" s="19">
        <v>0</v>
      </c>
    </row>
    <row r="25" spans="1:43" ht="15.75" x14ac:dyDescent="0.25">
      <c r="B25" s="51"/>
      <c r="C25" s="52"/>
      <c r="D25" s="52"/>
      <c r="E25" s="52"/>
      <c r="F25" s="52"/>
      <c r="G25" s="53"/>
      <c r="H25" s="53"/>
      <c r="I25" s="53"/>
      <c r="J25" s="53"/>
      <c r="K25" s="53"/>
      <c r="L25" s="43"/>
    </row>
    <row r="26" spans="1:43" ht="15.75" x14ac:dyDescent="0.25">
      <c r="B26" s="106" t="s">
        <v>70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1:43" ht="15.75" x14ac:dyDescent="0.25">
      <c r="B27" s="14"/>
      <c r="C27" s="15"/>
      <c r="D27" s="15"/>
      <c r="E27" s="15"/>
      <c r="F27" s="15"/>
      <c r="G27" s="16"/>
      <c r="H27" s="16"/>
      <c r="I27" s="16"/>
      <c r="J27" s="16"/>
      <c r="K27" s="16"/>
    </row>
    <row r="28" spans="1:43" ht="15" customHeight="1" x14ac:dyDescent="0.25">
      <c r="B28" s="107" t="s">
        <v>75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</row>
    <row r="29" spans="1:43" x14ac:dyDescent="0.25">
      <c r="B29" s="107" t="s">
        <v>76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</row>
    <row r="30" spans="1:43" ht="15" customHeight="1" x14ac:dyDescent="0.25">
      <c r="B30" s="107" t="s">
        <v>80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43" ht="36.75" customHeight="1" x14ac:dyDescent="0.25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43" ht="15" customHeight="1" x14ac:dyDescent="0.25">
      <c r="B32" s="90" t="s">
        <v>81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2:12" x14ac:dyDescent="0.2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3.937007874015748E-2" right="3.937007874015748E-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9"/>
  <sheetViews>
    <sheetView topLeftCell="B6" workbookViewId="0">
      <selection activeCell="P28" sqref="P2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85546875" customWidth="1"/>
    <col min="6" max="6" width="38.5703125" customWidth="1"/>
    <col min="7" max="7" width="23.7109375" customWidth="1"/>
    <col min="8" max="8" width="18" customWidth="1"/>
    <col min="9" max="9" width="17.42578125" customWidth="1"/>
    <col min="10" max="10" width="18.7109375" customWidth="1"/>
    <col min="11" max="11" width="12.42578125" customWidth="1"/>
    <col min="12" max="12" width="10.28515625" customWidth="1"/>
  </cols>
  <sheetData>
    <row r="1" spans="2:12" ht="6" customHeight="1" x14ac:dyDescent="0.25">
      <c r="B1" s="2"/>
      <c r="C1" s="2"/>
      <c r="D1" s="2"/>
      <c r="E1" s="17"/>
      <c r="F1" s="2"/>
      <c r="G1" s="2"/>
      <c r="H1" s="2"/>
      <c r="I1" s="2"/>
      <c r="J1" s="2"/>
      <c r="K1" s="2"/>
    </row>
    <row r="2" spans="2:12" ht="15.75" customHeight="1" x14ac:dyDescent="0.25">
      <c r="B2" s="119" t="s">
        <v>16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1.5" customHeight="1" x14ac:dyDescent="0.25">
      <c r="B3" s="2"/>
      <c r="C3" s="2"/>
      <c r="D3" s="2"/>
      <c r="E3" s="17"/>
      <c r="F3" s="2"/>
      <c r="G3" s="2"/>
      <c r="H3" s="2"/>
      <c r="I3" s="2"/>
      <c r="J3" s="3"/>
      <c r="K3" s="3"/>
    </row>
    <row r="4" spans="2:12" ht="18.75" customHeight="1" x14ac:dyDescent="0.25">
      <c r="B4" s="119" t="s">
        <v>67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2" ht="1.5" customHeight="1" x14ac:dyDescent="0.25">
      <c r="B5" s="2"/>
      <c r="C5" s="2"/>
      <c r="D5" s="2"/>
      <c r="E5" s="17"/>
      <c r="F5" s="2"/>
      <c r="G5" s="2"/>
      <c r="H5" s="2"/>
      <c r="I5" s="2"/>
      <c r="J5" s="3"/>
      <c r="K5" s="3"/>
    </row>
    <row r="6" spans="2:12" ht="15.75" customHeight="1" x14ac:dyDescent="0.25">
      <c r="B6" s="119" t="s">
        <v>22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2:12" ht="6" customHeight="1" x14ac:dyDescent="0.25">
      <c r="B7" s="2"/>
      <c r="C7" s="2"/>
      <c r="D7" s="2"/>
      <c r="E7" s="17"/>
      <c r="F7" s="2"/>
      <c r="G7" s="2"/>
      <c r="H7" s="2"/>
      <c r="I7" s="2"/>
      <c r="J7" s="3"/>
      <c r="K7" s="3"/>
    </row>
    <row r="8" spans="2:12" ht="38.25" x14ac:dyDescent="0.25">
      <c r="B8" s="116" t="s">
        <v>7</v>
      </c>
      <c r="C8" s="117"/>
      <c r="D8" s="117"/>
      <c r="E8" s="117"/>
      <c r="F8" s="118"/>
      <c r="G8" s="37" t="s">
        <v>139</v>
      </c>
      <c r="H8" s="37" t="s">
        <v>140</v>
      </c>
      <c r="I8" s="37" t="s">
        <v>219</v>
      </c>
      <c r="J8" s="37" t="s">
        <v>141</v>
      </c>
      <c r="K8" s="37" t="s">
        <v>21</v>
      </c>
      <c r="L8" s="37" t="s">
        <v>53</v>
      </c>
    </row>
    <row r="9" spans="2:12" ht="16.5" customHeight="1" x14ac:dyDescent="0.25">
      <c r="B9" s="116">
        <v>1</v>
      </c>
      <c r="C9" s="117"/>
      <c r="D9" s="117"/>
      <c r="E9" s="117"/>
      <c r="F9" s="118"/>
      <c r="G9" s="37">
        <v>2</v>
      </c>
      <c r="H9" s="37">
        <v>3</v>
      </c>
      <c r="I9" s="37">
        <v>4</v>
      </c>
      <c r="J9" s="37">
        <v>5</v>
      </c>
      <c r="K9" s="37" t="s">
        <v>23</v>
      </c>
      <c r="L9" s="37" t="s">
        <v>24</v>
      </c>
    </row>
    <row r="10" spans="2:12" x14ac:dyDescent="0.25">
      <c r="B10" s="6"/>
      <c r="C10" s="6"/>
      <c r="D10" s="6"/>
      <c r="E10" s="6"/>
      <c r="F10" s="6" t="s">
        <v>83</v>
      </c>
      <c r="G10" s="60">
        <v>2271103.5499999998</v>
      </c>
      <c r="H10" s="60">
        <v>2613563.4</v>
      </c>
      <c r="I10" s="60">
        <v>0</v>
      </c>
      <c r="J10" s="69">
        <v>2609516.48</v>
      </c>
      <c r="K10" s="69">
        <f>SUM(J10/G10*100)</f>
        <v>114.90081462820135</v>
      </c>
      <c r="L10" s="69">
        <v>0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60">
        <f>SUM(G12+G18+G21+G24+G27)</f>
        <v>2271103.5500000003</v>
      </c>
      <c r="H11" s="86">
        <f>SUM(H12+H18+H21+H24+H27)</f>
        <v>2613563.4</v>
      </c>
      <c r="I11" s="60">
        <v>0</v>
      </c>
      <c r="J11" s="69">
        <f>SUM(J12+J18+J21+J24+J27)</f>
        <v>2609516.4799999995</v>
      </c>
      <c r="K11" s="69">
        <v>0</v>
      </c>
      <c r="L11" s="69">
        <v>0</v>
      </c>
    </row>
    <row r="12" spans="2:12" ht="25.5" x14ac:dyDescent="0.25">
      <c r="B12" s="6"/>
      <c r="C12" s="11">
        <v>63</v>
      </c>
      <c r="D12" s="11"/>
      <c r="E12" s="11"/>
      <c r="F12" s="11" t="s">
        <v>25</v>
      </c>
      <c r="G12" s="54">
        <f>SUM(G13+G15)</f>
        <v>1894605.4500000002</v>
      </c>
      <c r="H12" s="54">
        <f>SUM(H13+H15)</f>
        <v>2232708.4</v>
      </c>
      <c r="I12" s="54">
        <v>0</v>
      </c>
      <c r="J12" s="59">
        <f>SUM(J13+J15)</f>
        <v>2233363.8199999998</v>
      </c>
      <c r="K12" s="59">
        <v>0</v>
      </c>
      <c r="L12" s="59">
        <v>0</v>
      </c>
    </row>
    <row r="13" spans="2:12" x14ac:dyDescent="0.25">
      <c r="B13" s="7"/>
      <c r="C13" s="7"/>
      <c r="D13" s="7">
        <v>634</v>
      </c>
      <c r="E13" s="7"/>
      <c r="F13" s="7" t="s">
        <v>84</v>
      </c>
      <c r="G13" s="54">
        <v>788.37</v>
      </c>
      <c r="H13" s="54">
        <v>133</v>
      </c>
      <c r="I13" s="54">
        <v>0</v>
      </c>
      <c r="J13" s="59">
        <f>SUM(J14)</f>
        <v>456.8</v>
      </c>
      <c r="K13" s="59">
        <v>0</v>
      </c>
      <c r="L13" s="59">
        <v>0</v>
      </c>
    </row>
    <row r="14" spans="2:12" x14ac:dyDescent="0.25">
      <c r="B14" s="7"/>
      <c r="C14" s="7"/>
      <c r="D14" s="7"/>
      <c r="E14" s="7">
        <v>6341</v>
      </c>
      <c r="F14" s="7" t="s">
        <v>85</v>
      </c>
      <c r="G14" s="54">
        <v>788.37</v>
      </c>
      <c r="H14" s="54">
        <v>133</v>
      </c>
      <c r="I14" s="72">
        <v>0</v>
      </c>
      <c r="J14" s="54">
        <v>456.8</v>
      </c>
      <c r="K14" s="59">
        <f t="shared" ref="K14:K30" si="0">SUM(J14/G14*100)</f>
        <v>57.942336720067985</v>
      </c>
      <c r="L14" s="59">
        <v>0</v>
      </c>
    </row>
    <row r="15" spans="2:12" x14ac:dyDescent="0.25">
      <c r="B15" s="7"/>
      <c r="C15" s="7"/>
      <c r="D15" s="7">
        <v>636</v>
      </c>
      <c r="E15" s="7"/>
      <c r="F15" s="7" t="s">
        <v>86</v>
      </c>
      <c r="G15" s="54">
        <f>SUM(G16:G17)</f>
        <v>1893817.08</v>
      </c>
      <c r="H15" s="54">
        <f>SUM(H16:H17)</f>
        <v>2232575.4</v>
      </c>
      <c r="I15" s="54">
        <v>0</v>
      </c>
      <c r="J15" s="59">
        <f>SUM(J16:J17)</f>
        <v>2232907.02</v>
      </c>
      <c r="K15" s="59">
        <v>0</v>
      </c>
      <c r="L15" s="59">
        <v>0</v>
      </c>
    </row>
    <row r="16" spans="2:12" x14ac:dyDescent="0.25">
      <c r="B16" s="7"/>
      <c r="C16" s="7"/>
      <c r="D16" s="7"/>
      <c r="E16" s="7">
        <v>6361</v>
      </c>
      <c r="F16" s="7" t="s">
        <v>87</v>
      </c>
      <c r="G16" s="54">
        <v>1850031.52</v>
      </c>
      <c r="H16" s="54">
        <v>2232575.4</v>
      </c>
      <c r="I16" s="54">
        <v>0</v>
      </c>
      <c r="J16" s="59">
        <v>2189993.71</v>
      </c>
      <c r="K16" s="59">
        <f t="shared" si="0"/>
        <v>118.37602150692005</v>
      </c>
      <c r="L16" s="59">
        <v>0</v>
      </c>
    </row>
    <row r="17" spans="2:12" x14ac:dyDescent="0.25">
      <c r="B17" s="7"/>
      <c r="C17" s="7"/>
      <c r="D17" s="7"/>
      <c r="E17" s="7" t="s">
        <v>137</v>
      </c>
      <c r="F17" s="7" t="s">
        <v>138</v>
      </c>
      <c r="G17" s="54">
        <v>43785.56</v>
      </c>
      <c r="H17" s="54"/>
      <c r="I17" s="54">
        <v>0</v>
      </c>
      <c r="J17" s="59">
        <v>42913.31</v>
      </c>
      <c r="K17" s="59">
        <f t="shared" si="0"/>
        <v>98.007904889191778</v>
      </c>
      <c r="L17" s="59">
        <v>0</v>
      </c>
    </row>
    <row r="18" spans="2:12" x14ac:dyDescent="0.25">
      <c r="B18" s="7"/>
      <c r="C18" s="7">
        <v>64</v>
      </c>
      <c r="D18" s="7"/>
      <c r="E18" s="7"/>
      <c r="F18" s="7" t="s">
        <v>88</v>
      </c>
      <c r="G18" s="54">
        <v>0.03</v>
      </c>
      <c r="H18" s="54">
        <v>57</v>
      </c>
      <c r="I18" s="54">
        <v>0</v>
      </c>
      <c r="J18" s="59">
        <v>0.01</v>
      </c>
      <c r="K18" s="59">
        <v>0</v>
      </c>
      <c r="L18" s="59">
        <v>0</v>
      </c>
    </row>
    <row r="19" spans="2:12" s="34" customFormat="1" x14ac:dyDescent="0.25">
      <c r="B19" s="7"/>
      <c r="C19" s="7"/>
      <c r="D19" s="7">
        <v>641</v>
      </c>
      <c r="E19" s="7"/>
      <c r="F19" s="7" t="s">
        <v>89</v>
      </c>
      <c r="G19" s="54">
        <v>0.03</v>
      </c>
      <c r="H19" s="60">
        <v>57</v>
      </c>
      <c r="I19" s="54">
        <v>0</v>
      </c>
      <c r="J19" s="69">
        <v>0.01</v>
      </c>
      <c r="K19" s="59">
        <v>0</v>
      </c>
      <c r="L19" s="59">
        <v>0</v>
      </c>
    </row>
    <row r="20" spans="2:12" x14ac:dyDescent="0.25">
      <c r="B20" s="7"/>
      <c r="C20" s="7"/>
      <c r="D20" s="7"/>
      <c r="E20" s="7">
        <v>6413</v>
      </c>
      <c r="F20" s="7" t="s">
        <v>90</v>
      </c>
      <c r="G20" s="54">
        <v>0.03</v>
      </c>
      <c r="H20" s="54">
        <v>57</v>
      </c>
      <c r="I20" s="54">
        <v>0</v>
      </c>
      <c r="J20" s="59">
        <v>0.01</v>
      </c>
      <c r="K20" s="59">
        <f t="shared" si="0"/>
        <v>33.333333333333336</v>
      </c>
      <c r="L20" s="59">
        <v>0</v>
      </c>
    </row>
    <row r="21" spans="2:12" x14ac:dyDescent="0.25">
      <c r="B21" s="7"/>
      <c r="C21" s="7">
        <v>65</v>
      </c>
      <c r="D21" s="7"/>
      <c r="E21" s="7"/>
      <c r="F21" s="7" t="s">
        <v>144</v>
      </c>
      <c r="G21" s="54">
        <v>50719.199999999997</v>
      </c>
      <c r="H21" s="54">
        <v>13300</v>
      </c>
      <c r="I21" s="54">
        <v>0</v>
      </c>
      <c r="J21" s="59">
        <v>14307.26</v>
      </c>
      <c r="K21" s="59">
        <v>0</v>
      </c>
      <c r="L21" s="59">
        <v>0</v>
      </c>
    </row>
    <row r="22" spans="2:12" x14ac:dyDescent="0.25">
      <c r="B22" s="7"/>
      <c r="C22" s="7"/>
      <c r="D22" s="7">
        <v>652</v>
      </c>
      <c r="E22" s="7"/>
      <c r="F22" s="7" t="s">
        <v>91</v>
      </c>
      <c r="G22" s="54">
        <v>50719.199999999997</v>
      </c>
      <c r="H22" s="54">
        <v>13300</v>
      </c>
      <c r="I22" s="54">
        <v>0</v>
      </c>
      <c r="J22" s="59">
        <v>14307.26</v>
      </c>
      <c r="K22" s="59">
        <v>0</v>
      </c>
      <c r="L22" s="59">
        <v>0</v>
      </c>
    </row>
    <row r="23" spans="2:12" x14ac:dyDescent="0.25">
      <c r="B23" s="7"/>
      <c r="C23" s="7"/>
      <c r="D23" s="7"/>
      <c r="E23" s="7">
        <v>6526</v>
      </c>
      <c r="F23" s="7" t="s">
        <v>92</v>
      </c>
      <c r="G23" s="54">
        <v>50719.199999999997</v>
      </c>
      <c r="H23" s="54">
        <v>13300</v>
      </c>
      <c r="I23" s="54">
        <v>0</v>
      </c>
      <c r="J23" s="59">
        <v>14307.26</v>
      </c>
      <c r="K23" s="59">
        <f t="shared" si="0"/>
        <v>28.208765122478276</v>
      </c>
      <c r="L23" s="59">
        <v>0</v>
      </c>
    </row>
    <row r="24" spans="2:12" ht="25.5" x14ac:dyDescent="0.25">
      <c r="B24" s="7"/>
      <c r="C24" s="7">
        <v>66</v>
      </c>
      <c r="D24" s="8"/>
      <c r="E24" s="8"/>
      <c r="F24" s="11" t="s">
        <v>26</v>
      </c>
      <c r="G24" s="54">
        <v>2641.18</v>
      </c>
      <c r="H24" s="54">
        <v>8498</v>
      </c>
      <c r="I24" s="54">
        <v>0</v>
      </c>
      <c r="J24" s="59">
        <v>3292</v>
      </c>
      <c r="K24" s="59">
        <v>0</v>
      </c>
      <c r="L24" s="59">
        <v>0</v>
      </c>
    </row>
    <row r="25" spans="2:12" ht="25.5" x14ac:dyDescent="0.25">
      <c r="B25" s="7"/>
      <c r="C25" s="23"/>
      <c r="D25" s="8">
        <v>661</v>
      </c>
      <c r="E25" s="8"/>
      <c r="F25" s="11" t="s">
        <v>27</v>
      </c>
      <c r="G25" s="54">
        <v>2641.18</v>
      </c>
      <c r="H25" s="54">
        <v>8498</v>
      </c>
      <c r="I25" s="54">
        <v>0</v>
      </c>
      <c r="J25" s="59">
        <v>3292</v>
      </c>
      <c r="K25" s="59">
        <v>0</v>
      </c>
      <c r="L25" s="59">
        <v>0</v>
      </c>
    </row>
    <row r="26" spans="2:12" x14ac:dyDescent="0.25">
      <c r="B26" s="7"/>
      <c r="C26" s="23"/>
      <c r="D26" s="8"/>
      <c r="E26" s="8">
        <v>6615</v>
      </c>
      <c r="F26" s="11" t="s">
        <v>93</v>
      </c>
      <c r="G26" s="54">
        <v>2641.18</v>
      </c>
      <c r="H26" s="54">
        <v>8498</v>
      </c>
      <c r="I26" s="54">
        <v>0</v>
      </c>
      <c r="J26" s="59">
        <v>3292</v>
      </c>
      <c r="K26" s="59">
        <f t="shared" si="0"/>
        <v>124.64125883127997</v>
      </c>
      <c r="L26" s="59">
        <v>0</v>
      </c>
    </row>
    <row r="27" spans="2:12" x14ac:dyDescent="0.25">
      <c r="B27" s="7"/>
      <c r="C27" s="23">
        <v>67</v>
      </c>
      <c r="D27" s="8"/>
      <c r="E27" s="8"/>
      <c r="F27" s="11"/>
      <c r="G27" s="54">
        <v>323137.69</v>
      </c>
      <c r="H27" s="54">
        <v>359000</v>
      </c>
      <c r="I27" s="54">
        <v>0</v>
      </c>
      <c r="J27" s="59">
        <v>358553.39</v>
      </c>
      <c r="K27" s="59">
        <v>0</v>
      </c>
      <c r="L27" s="59">
        <v>0</v>
      </c>
    </row>
    <row r="28" spans="2:12" x14ac:dyDescent="0.25">
      <c r="B28" s="7"/>
      <c r="C28" s="23"/>
      <c r="D28" s="8">
        <v>671</v>
      </c>
      <c r="E28" s="8"/>
      <c r="F28" s="11"/>
      <c r="G28" s="54">
        <f>SUM(G29+G30)</f>
        <v>323137.69</v>
      </c>
      <c r="H28" s="54">
        <f>SUM(H29+H30)</f>
        <v>359000</v>
      </c>
      <c r="I28" s="54">
        <v>0</v>
      </c>
      <c r="J28" s="59">
        <f>SUM(J29:J30)</f>
        <v>358553.39</v>
      </c>
      <c r="K28" s="59">
        <v>0</v>
      </c>
      <c r="L28" s="59">
        <v>0</v>
      </c>
    </row>
    <row r="29" spans="2:12" ht="24" x14ac:dyDescent="0.25">
      <c r="B29" s="7"/>
      <c r="C29" s="23"/>
      <c r="D29" s="8"/>
      <c r="E29" s="8">
        <v>6711</v>
      </c>
      <c r="F29" s="89" t="s">
        <v>142</v>
      </c>
      <c r="G29" s="54">
        <v>266897.68</v>
      </c>
      <c r="H29" s="54">
        <v>304000</v>
      </c>
      <c r="I29" s="54">
        <v>0</v>
      </c>
      <c r="J29" s="59">
        <v>306186.94</v>
      </c>
      <c r="K29" s="59">
        <f t="shared" si="0"/>
        <v>114.72071994031572</v>
      </c>
      <c r="L29" s="59">
        <v>0</v>
      </c>
    </row>
    <row r="30" spans="2:12" ht="25.5" x14ac:dyDescent="0.25">
      <c r="B30" s="7"/>
      <c r="C30" s="7"/>
      <c r="D30" s="8"/>
      <c r="E30" s="8">
        <v>6712</v>
      </c>
      <c r="F30" s="11" t="s">
        <v>143</v>
      </c>
      <c r="G30" s="54">
        <v>56240.01</v>
      </c>
      <c r="H30" s="54">
        <v>55000</v>
      </c>
      <c r="I30" s="54">
        <v>0</v>
      </c>
      <c r="J30" s="59">
        <v>52366.45</v>
      </c>
      <c r="K30" s="59">
        <f t="shared" si="0"/>
        <v>93.112447881854919</v>
      </c>
      <c r="L30" s="59">
        <v>0</v>
      </c>
    </row>
    <row r="31" spans="2:12" x14ac:dyDescent="0.25">
      <c r="B31" s="23">
        <v>7</v>
      </c>
      <c r="C31" s="7"/>
      <c r="D31" s="8"/>
      <c r="E31" s="8"/>
      <c r="F31" s="11" t="s">
        <v>3</v>
      </c>
      <c r="G31" s="54"/>
      <c r="H31" s="54"/>
      <c r="I31" s="54">
        <v>0</v>
      </c>
      <c r="J31" s="59"/>
      <c r="K31" s="59">
        <v>0</v>
      </c>
      <c r="L31" s="59">
        <v>0</v>
      </c>
    </row>
    <row r="32" spans="2:12" x14ac:dyDescent="0.25">
      <c r="B32" s="7"/>
      <c r="C32" s="7">
        <v>72</v>
      </c>
      <c r="D32" s="8"/>
      <c r="E32" s="8"/>
      <c r="F32" s="88" t="s">
        <v>29</v>
      </c>
      <c r="G32" s="54"/>
      <c r="H32" s="54"/>
      <c r="I32" s="54">
        <v>0</v>
      </c>
      <c r="J32" s="59"/>
      <c r="K32" s="59">
        <v>0</v>
      </c>
      <c r="L32" s="59">
        <v>0</v>
      </c>
    </row>
    <row r="33" spans="2:12" ht="9.75" customHeight="1" x14ac:dyDescent="0.25">
      <c r="B33" s="55"/>
      <c r="C33" s="55"/>
      <c r="D33" s="55"/>
      <c r="E33" s="55"/>
      <c r="F33" s="56"/>
      <c r="G33" s="57"/>
      <c r="H33" s="57"/>
      <c r="I33" s="57"/>
      <c r="J33" s="58"/>
      <c r="K33" s="58"/>
      <c r="L33" s="58"/>
    </row>
    <row r="34" spans="2:12" hidden="1" x14ac:dyDescent="0.25">
      <c r="B34" s="55"/>
      <c r="C34" s="55"/>
      <c r="D34" s="55"/>
      <c r="E34" s="55"/>
      <c r="F34" s="56"/>
      <c r="G34" s="57"/>
      <c r="H34" s="57"/>
      <c r="I34" s="57"/>
      <c r="J34" s="58"/>
      <c r="K34" s="58"/>
      <c r="L34" s="58"/>
    </row>
    <row r="35" spans="2:12" ht="15.75" hidden="1" customHeight="1" x14ac:dyDescent="0.25"/>
    <row r="36" spans="2:12" ht="25.5" customHeight="1" x14ac:dyDescent="0.25">
      <c r="B36" s="116" t="s">
        <v>7</v>
      </c>
      <c r="C36" s="117"/>
      <c r="D36" s="117"/>
      <c r="E36" s="117"/>
      <c r="F36" s="118"/>
      <c r="G36" s="37" t="s">
        <v>139</v>
      </c>
      <c r="H36" s="37" t="s">
        <v>140</v>
      </c>
      <c r="I36" s="37" t="s">
        <v>73</v>
      </c>
      <c r="J36" s="37" t="s">
        <v>141</v>
      </c>
      <c r="K36" s="37" t="s">
        <v>21</v>
      </c>
      <c r="L36" s="37" t="s">
        <v>53</v>
      </c>
    </row>
    <row r="37" spans="2:12" ht="12.75" customHeight="1" x14ac:dyDescent="0.25">
      <c r="B37" s="116">
        <v>1</v>
      </c>
      <c r="C37" s="117"/>
      <c r="D37" s="117"/>
      <c r="E37" s="117"/>
      <c r="F37" s="118"/>
      <c r="G37" s="37">
        <v>2</v>
      </c>
      <c r="H37" s="37">
        <v>3</v>
      </c>
      <c r="I37" s="37">
        <v>4</v>
      </c>
      <c r="J37" s="37">
        <v>5</v>
      </c>
      <c r="K37" s="37" t="s">
        <v>23</v>
      </c>
      <c r="L37" s="37" t="s">
        <v>24</v>
      </c>
    </row>
    <row r="38" spans="2:12" x14ac:dyDescent="0.25">
      <c r="B38" s="6"/>
      <c r="C38" s="6"/>
      <c r="D38" s="6"/>
      <c r="E38" s="6"/>
      <c r="F38" s="6" t="s">
        <v>41</v>
      </c>
      <c r="G38" s="60">
        <f>SUM(G39+G90)</f>
        <v>2270804.1700000004</v>
      </c>
      <c r="H38" s="60">
        <f>SUM(H39+H90)</f>
        <v>2621294.4</v>
      </c>
      <c r="I38" s="60">
        <v>0</v>
      </c>
      <c r="J38" s="69">
        <f>SUM(J39+J90)</f>
        <v>2592411.8599999994</v>
      </c>
      <c r="K38" s="69">
        <f>SUM(J38/G38*100)</f>
        <v>114.16272236280062</v>
      </c>
      <c r="L38" s="59">
        <v>0</v>
      </c>
    </row>
    <row r="39" spans="2:12" x14ac:dyDescent="0.25">
      <c r="B39" s="6">
        <v>3</v>
      </c>
      <c r="C39" s="6"/>
      <c r="D39" s="6"/>
      <c r="E39" s="6"/>
      <c r="F39" s="6" t="s">
        <v>4</v>
      </c>
      <c r="G39" s="60">
        <f>SUM(G40+G48+G79+G83)</f>
        <v>2171298.2200000002</v>
      </c>
      <c r="H39" s="60">
        <f>SUM(H40+H48+H79+H83+H87)</f>
        <v>2520212.4</v>
      </c>
      <c r="I39" s="60">
        <v>0</v>
      </c>
      <c r="J39" s="69">
        <f>SUM(J40:J89)</f>
        <v>2499383.1099999994</v>
      </c>
      <c r="K39" s="69">
        <f t="shared" ref="K39:K99" si="1">SUM(J39/G39*100)</f>
        <v>115.11007962784583</v>
      </c>
      <c r="L39" s="59">
        <v>0</v>
      </c>
    </row>
    <row r="40" spans="2:12" x14ac:dyDescent="0.25">
      <c r="B40" s="6"/>
      <c r="C40" s="11">
        <v>31</v>
      </c>
      <c r="D40" s="11"/>
      <c r="E40" s="11"/>
      <c r="F40" s="11" t="s">
        <v>5</v>
      </c>
      <c r="G40" s="54">
        <f>SUM(G41+G43+G45)</f>
        <v>1827851.12</v>
      </c>
      <c r="H40" s="54">
        <f>SUM(H41+H43+H45)</f>
        <v>2058880</v>
      </c>
      <c r="I40" s="54">
        <v>0</v>
      </c>
      <c r="J40" s="59"/>
      <c r="K40" s="59">
        <v>0</v>
      </c>
      <c r="L40" s="59">
        <v>0</v>
      </c>
    </row>
    <row r="41" spans="2:12" x14ac:dyDescent="0.25">
      <c r="B41" s="7"/>
      <c r="C41" s="7"/>
      <c r="D41" s="7">
        <v>311</v>
      </c>
      <c r="E41" s="7"/>
      <c r="F41" s="7" t="s">
        <v>30</v>
      </c>
      <c r="G41" s="54">
        <v>1509341.26</v>
      </c>
      <c r="H41" s="54">
        <v>1705250</v>
      </c>
      <c r="I41" s="54">
        <v>0</v>
      </c>
      <c r="J41" s="59"/>
      <c r="K41" s="59">
        <v>0</v>
      </c>
      <c r="L41" s="59">
        <v>0</v>
      </c>
    </row>
    <row r="42" spans="2:12" x14ac:dyDescent="0.25">
      <c r="B42" s="7"/>
      <c r="C42" s="7"/>
      <c r="D42" s="7"/>
      <c r="E42" s="7">
        <v>3111</v>
      </c>
      <c r="F42" s="7" t="s">
        <v>31</v>
      </c>
      <c r="G42" s="54">
        <v>1509341.26</v>
      </c>
      <c r="H42" s="54">
        <v>1705250</v>
      </c>
      <c r="I42" s="54">
        <v>0</v>
      </c>
      <c r="J42" s="59">
        <v>1702871.65</v>
      </c>
      <c r="K42" s="59">
        <f t="shared" si="1"/>
        <v>112.82217581463318</v>
      </c>
      <c r="L42" s="59">
        <v>0</v>
      </c>
    </row>
    <row r="43" spans="2:12" x14ac:dyDescent="0.25">
      <c r="B43" s="7"/>
      <c r="C43" s="7"/>
      <c r="D43" s="7">
        <v>312</v>
      </c>
      <c r="E43" s="7"/>
      <c r="F43" s="7" t="s">
        <v>94</v>
      </c>
      <c r="G43" s="54">
        <v>68589.61</v>
      </c>
      <c r="H43" s="54">
        <v>69500</v>
      </c>
      <c r="I43" s="54">
        <v>0</v>
      </c>
      <c r="J43" s="59"/>
      <c r="K43" s="59">
        <v>0</v>
      </c>
      <c r="L43" s="59">
        <v>0</v>
      </c>
    </row>
    <row r="44" spans="2:12" x14ac:dyDescent="0.25">
      <c r="B44" s="7"/>
      <c r="C44" s="7"/>
      <c r="D44" s="7"/>
      <c r="E44" s="7">
        <v>3121</v>
      </c>
      <c r="F44" s="7" t="s">
        <v>94</v>
      </c>
      <c r="G44" s="54">
        <v>68589.61</v>
      </c>
      <c r="H44" s="54">
        <v>69500</v>
      </c>
      <c r="I44" s="54">
        <v>0</v>
      </c>
      <c r="J44" s="59">
        <v>85185.38</v>
      </c>
      <c r="K44" s="59">
        <f t="shared" si="1"/>
        <v>124.19574918125356</v>
      </c>
      <c r="L44" s="59">
        <v>0</v>
      </c>
    </row>
    <row r="45" spans="2:12" x14ac:dyDescent="0.25">
      <c r="B45" s="7"/>
      <c r="C45" s="7"/>
      <c r="D45" s="7">
        <v>313</v>
      </c>
      <c r="E45" s="7"/>
      <c r="F45" s="7" t="s">
        <v>95</v>
      </c>
      <c r="G45" s="54">
        <f>SUM(G46:G47)</f>
        <v>249920.25</v>
      </c>
      <c r="H45" s="54">
        <f>SUM(H46:H47)</f>
        <v>284130</v>
      </c>
      <c r="I45" s="54">
        <v>0</v>
      </c>
      <c r="J45" s="59"/>
      <c r="K45" s="59">
        <v>0</v>
      </c>
      <c r="L45" s="59">
        <v>0</v>
      </c>
    </row>
    <row r="46" spans="2:12" x14ac:dyDescent="0.25">
      <c r="B46" s="7"/>
      <c r="C46" s="7"/>
      <c r="D46" s="7"/>
      <c r="E46" s="7">
        <v>3132</v>
      </c>
      <c r="F46" s="7" t="s">
        <v>96</v>
      </c>
      <c r="G46" s="54">
        <v>249355.98</v>
      </c>
      <c r="H46" s="54">
        <v>284130</v>
      </c>
      <c r="I46" s="54">
        <v>0</v>
      </c>
      <c r="J46" s="59">
        <v>281425.93</v>
      </c>
      <c r="K46" s="59">
        <f t="shared" si="1"/>
        <v>112.86111125147269</v>
      </c>
      <c r="L46" s="59">
        <v>0</v>
      </c>
    </row>
    <row r="47" spans="2:12" x14ac:dyDescent="0.25">
      <c r="B47" s="7"/>
      <c r="C47" s="7"/>
      <c r="D47" s="7"/>
      <c r="E47" s="7">
        <v>3133</v>
      </c>
      <c r="F47" s="7" t="s">
        <v>97</v>
      </c>
      <c r="G47" s="54">
        <v>564.27</v>
      </c>
      <c r="H47" s="54"/>
      <c r="I47" s="54">
        <v>0</v>
      </c>
      <c r="J47" s="59"/>
      <c r="K47" s="59">
        <f t="shared" si="1"/>
        <v>0</v>
      </c>
      <c r="L47" s="59">
        <v>0</v>
      </c>
    </row>
    <row r="48" spans="2:12" x14ac:dyDescent="0.25">
      <c r="B48" s="7"/>
      <c r="C48" s="7">
        <v>32</v>
      </c>
      <c r="D48" s="8"/>
      <c r="E48" s="8"/>
      <c r="F48" s="7" t="s">
        <v>17</v>
      </c>
      <c r="G48" s="54">
        <f>SUM(G49+G53+G60+G70+G72)</f>
        <v>270763.51</v>
      </c>
      <c r="H48" s="54">
        <f>SUM(H49+H53+H60+H70+H72)</f>
        <v>403648.4</v>
      </c>
      <c r="I48" s="54">
        <v>0</v>
      </c>
      <c r="J48" s="59"/>
      <c r="K48" s="59">
        <v>0</v>
      </c>
      <c r="L48" s="59">
        <v>0</v>
      </c>
    </row>
    <row r="49" spans="2:12" x14ac:dyDescent="0.25">
      <c r="B49" s="7"/>
      <c r="C49" s="7"/>
      <c r="D49" s="7">
        <v>321</v>
      </c>
      <c r="E49" s="7"/>
      <c r="F49" s="7" t="s">
        <v>32</v>
      </c>
      <c r="G49" s="54">
        <f>SUM(G50:G52)</f>
        <v>34091.880000000005</v>
      </c>
      <c r="H49" s="54">
        <f>SUM(H50:H52)</f>
        <v>37869</v>
      </c>
      <c r="I49" s="54">
        <v>0</v>
      </c>
      <c r="J49" s="59"/>
      <c r="K49" s="59">
        <v>0</v>
      </c>
      <c r="L49" s="59">
        <v>0</v>
      </c>
    </row>
    <row r="50" spans="2:12" x14ac:dyDescent="0.25">
      <c r="B50" s="7"/>
      <c r="C50" s="23"/>
      <c r="D50" s="7"/>
      <c r="E50" s="7">
        <v>3211</v>
      </c>
      <c r="F50" s="29" t="s">
        <v>33</v>
      </c>
      <c r="G50" s="54">
        <v>7049.52</v>
      </c>
      <c r="H50" s="54">
        <v>8000</v>
      </c>
      <c r="I50" s="54">
        <v>0</v>
      </c>
      <c r="J50" s="59">
        <v>8012.3</v>
      </c>
      <c r="K50" s="59">
        <f t="shared" si="1"/>
        <v>113.65738376513579</v>
      </c>
      <c r="L50" s="59">
        <v>0</v>
      </c>
    </row>
    <row r="51" spans="2:12" x14ac:dyDescent="0.25">
      <c r="B51" s="7"/>
      <c r="C51" s="23"/>
      <c r="D51" s="7"/>
      <c r="E51" s="7">
        <v>3212</v>
      </c>
      <c r="F51" s="29" t="s">
        <v>98</v>
      </c>
      <c r="G51" s="54">
        <v>25222.13</v>
      </c>
      <c r="H51" s="54">
        <v>28369</v>
      </c>
      <c r="I51" s="54">
        <v>0</v>
      </c>
      <c r="J51" s="59">
        <v>29532.51</v>
      </c>
      <c r="K51" s="59">
        <f t="shared" si="1"/>
        <v>117.08967482127797</v>
      </c>
      <c r="L51" s="59">
        <v>0</v>
      </c>
    </row>
    <row r="52" spans="2:12" x14ac:dyDescent="0.25">
      <c r="B52" s="7"/>
      <c r="C52" s="23"/>
      <c r="D52" s="7"/>
      <c r="E52" s="7">
        <v>3213</v>
      </c>
      <c r="F52" s="29" t="s">
        <v>99</v>
      </c>
      <c r="G52" s="54">
        <v>1820.23</v>
      </c>
      <c r="H52" s="59">
        <v>1500</v>
      </c>
      <c r="I52" s="54">
        <v>0</v>
      </c>
      <c r="J52" s="59">
        <v>1168.73</v>
      </c>
      <c r="K52" s="59">
        <f t="shared" si="1"/>
        <v>64.207819890892921</v>
      </c>
      <c r="L52" s="59">
        <v>0</v>
      </c>
    </row>
    <row r="53" spans="2:12" x14ac:dyDescent="0.25">
      <c r="B53" s="7"/>
      <c r="C53" s="23"/>
      <c r="D53" s="7">
        <v>322</v>
      </c>
      <c r="E53" s="7"/>
      <c r="F53" s="29" t="s">
        <v>100</v>
      </c>
      <c r="G53" s="54">
        <f>SUM(G54:G59)</f>
        <v>119151.77</v>
      </c>
      <c r="H53" s="59">
        <f>SUM(H54:H59)</f>
        <v>241299.4</v>
      </c>
      <c r="I53" s="54">
        <v>0</v>
      </c>
      <c r="J53" s="59"/>
      <c r="K53" s="59">
        <v>0</v>
      </c>
      <c r="L53" s="59">
        <v>0</v>
      </c>
    </row>
    <row r="54" spans="2:12" x14ac:dyDescent="0.25">
      <c r="B54" s="7"/>
      <c r="C54" s="23"/>
      <c r="D54" s="7"/>
      <c r="E54" s="7">
        <v>3221</v>
      </c>
      <c r="F54" s="29" t="s">
        <v>101</v>
      </c>
      <c r="G54" s="54">
        <v>11617.21</v>
      </c>
      <c r="H54" s="59">
        <v>20000</v>
      </c>
      <c r="I54" s="54">
        <v>0</v>
      </c>
      <c r="J54" s="59">
        <v>18499.009999999998</v>
      </c>
      <c r="K54" s="59">
        <f t="shared" si="1"/>
        <v>159.23797538307389</v>
      </c>
      <c r="L54" s="59">
        <v>0</v>
      </c>
    </row>
    <row r="55" spans="2:12" x14ac:dyDescent="0.25">
      <c r="B55" s="7"/>
      <c r="C55" s="23"/>
      <c r="D55" s="7"/>
      <c r="E55" s="7">
        <v>3222</v>
      </c>
      <c r="F55" s="29" t="s">
        <v>102</v>
      </c>
      <c r="G55" s="54">
        <v>52795.97</v>
      </c>
      <c r="H55" s="59">
        <v>160000</v>
      </c>
      <c r="I55" s="54">
        <v>0</v>
      </c>
      <c r="J55" s="59">
        <v>139285.6</v>
      </c>
      <c r="K55" s="59">
        <f t="shared" si="1"/>
        <v>263.81862100459563</v>
      </c>
      <c r="L55" s="59">
        <v>0</v>
      </c>
    </row>
    <row r="56" spans="2:12" x14ac:dyDescent="0.25">
      <c r="B56" s="7"/>
      <c r="C56" s="23"/>
      <c r="D56" s="7"/>
      <c r="E56" s="7">
        <v>3223</v>
      </c>
      <c r="F56" s="29" t="s">
        <v>103</v>
      </c>
      <c r="G56" s="54">
        <v>51807.19</v>
      </c>
      <c r="H56" s="59">
        <v>55000</v>
      </c>
      <c r="I56" s="54">
        <v>0</v>
      </c>
      <c r="J56" s="59">
        <v>48189.42</v>
      </c>
      <c r="K56" s="59">
        <f t="shared" si="1"/>
        <v>93.01685731266258</v>
      </c>
      <c r="L56" s="59">
        <v>0</v>
      </c>
    </row>
    <row r="57" spans="2:12" x14ac:dyDescent="0.25">
      <c r="B57" s="7"/>
      <c r="C57" s="23"/>
      <c r="D57" s="7"/>
      <c r="E57" s="7">
        <v>3224</v>
      </c>
      <c r="F57" s="29" t="s">
        <v>104</v>
      </c>
      <c r="G57" s="54">
        <v>1999.19</v>
      </c>
      <c r="H57" s="59">
        <v>3299.4</v>
      </c>
      <c r="I57" s="54">
        <v>0</v>
      </c>
      <c r="J57" s="59">
        <v>174.83</v>
      </c>
      <c r="K57" s="59">
        <f t="shared" si="1"/>
        <v>8.7450417419054727</v>
      </c>
      <c r="L57" s="59">
        <v>0</v>
      </c>
    </row>
    <row r="58" spans="2:12" x14ac:dyDescent="0.25">
      <c r="B58" s="7"/>
      <c r="C58" s="23"/>
      <c r="D58" s="7"/>
      <c r="E58" s="7">
        <v>3225</v>
      </c>
      <c r="F58" s="29" t="s">
        <v>105</v>
      </c>
      <c r="G58" s="54">
        <v>932.21</v>
      </c>
      <c r="H58" s="59">
        <v>2000</v>
      </c>
      <c r="I58" s="54">
        <v>0</v>
      </c>
      <c r="J58" s="59">
        <v>904.58</v>
      </c>
      <c r="K58" s="59">
        <f t="shared" si="1"/>
        <v>97.036075562373284</v>
      </c>
      <c r="L58" s="59">
        <v>0</v>
      </c>
    </row>
    <row r="59" spans="2:12" x14ac:dyDescent="0.25">
      <c r="B59" s="7"/>
      <c r="C59" s="23"/>
      <c r="D59" s="7"/>
      <c r="E59" s="7">
        <v>3227</v>
      </c>
      <c r="F59" s="29" t="s">
        <v>145</v>
      </c>
      <c r="G59" s="54"/>
      <c r="H59" s="59">
        <v>1000</v>
      </c>
      <c r="I59" s="54">
        <v>0</v>
      </c>
      <c r="J59" s="59">
        <v>611.33000000000004</v>
      </c>
      <c r="K59" s="59">
        <v>0</v>
      </c>
      <c r="L59" s="59">
        <v>0</v>
      </c>
    </row>
    <row r="60" spans="2:12" x14ac:dyDescent="0.25">
      <c r="B60" s="7"/>
      <c r="C60" s="23"/>
      <c r="D60" s="7">
        <v>323</v>
      </c>
      <c r="E60" s="7"/>
      <c r="F60" s="29" t="s">
        <v>106</v>
      </c>
      <c r="G60" s="54">
        <f>SUM(G61:G69)</f>
        <v>76913.409999999989</v>
      </c>
      <c r="H60" s="59">
        <f>SUM(H61:H69)</f>
        <v>110980</v>
      </c>
      <c r="I60" s="54">
        <v>0</v>
      </c>
      <c r="J60" s="59"/>
      <c r="K60" s="59">
        <v>0</v>
      </c>
      <c r="L60" s="59">
        <v>0</v>
      </c>
    </row>
    <row r="61" spans="2:12" x14ac:dyDescent="0.25">
      <c r="B61" s="7"/>
      <c r="C61" s="23"/>
      <c r="D61" s="7"/>
      <c r="E61" s="7">
        <v>3231</v>
      </c>
      <c r="F61" s="29" t="s">
        <v>107</v>
      </c>
      <c r="G61" s="54">
        <v>47475.75</v>
      </c>
      <c r="H61" s="59">
        <v>70000</v>
      </c>
      <c r="I61" s="54">
        <v>0</v>
      </c>
      <c r="J61" s="59">
        <v>75600.27</v>
      </c>
      <c r="K61" s="59">
        <f t="shared" si="1"/>
        <v>159.23975924550956</v>
      </c>
      <c r="L61" s="59">
        <v>0</v>
      </c>
    </row>
    <row r="62" spans="2:12" x14ac:dyDescent="0.25">
      <c r="B62" s="7"/>
      <c r="C62" s="23"/>
      <c r="D62" s="7"/>
      <c r="E62" s="7">
        <v>3232</v>
      </c>
      <c r="F62" s="29" t="s">
        <v>108</v>
      </c>
      <c r="G62" s="54">
        <v>8503</v>
      </c>
      <c r="H62" s="59">
        <v>8000</v>
      </c>
      <c r="I62" s="54">
        <v>0</v>
      </c>
      <c r="J62" s="59">
        <v>5929.72</v>
      </c>
      <c r="K62" s="59">
        <f t="shared" si="1"/>
        <v>69.736798776902276</v>
      </c>
      <c r="L62" s="59">
        <v>0</v>
      </c>
    </row>
    <row r="63" spans="2:12" x14ac:dyDescent="0.25">
      <c r="B63" s="7"/>
      <c r="C63" s="23"/>
      <c r="D63" s="7"/>
      <c r="E63" s="7">
        <v>3233</v>
      </c>
      <c r="F63" s="29" t="s">
        <v>109</v>
      </c>
      <c r="G63" s="54">
        <v>434.67</v>
      </c>
      <c r="H63" s="59">
        <v>1000</v>
      </c>
      <c r="I63" s="54">
        <v>0</v>
      </c>
      <c r="J63" s="59">
        <v>622.1</v>
      </c>
      <c r="K63" s="59">
        <f t="shared" si="1"/>
        <v>143.1200680976373</v>
      </c>
      <c r="L63" s="59">
        <v>0</v>
      </c>
    </row>
    <row r="64" spans="2:12" x14ac:dyDescent="0.25">
      <c r="B64" s="7"/>
      <c r="C64" s="23"/>
      <c r="D64" s="7"/>
      <c r="E64" s="7">
        <v>3234</v>
      </c>
      <c r="F64" s="29" t="s">
        <v>110</v>
      </c>
      <c r="G64" s="54">
        <v>9426.8700000000008</v>
      </c>
      <c r="H64" s="59">
        <v>10000</v>
      </c>
      <c r="I64" s="54">
        <v>0</v>
      </c>
      <c r="J64" s="59">
        <v>10146.35</v>
      </c>
      <c r="K64" s="59">
        <f t="shared" si="1"/>
        <v>107.63222575467786</v>
      </c>
      <c r="L64" s="59">
        <v>0</v>
      </c>
    </row>
    <row r="65" spans="2:12" x14ac:dyDescent="0.25">
      <c r="B65" s="7"/>
      <c r="C65" s="23"/>
      <c r="D65" s="7"/>
      <c r="E65" s="7">
        <v>3235</v>
      </c>
      <c r="F65" s="29" t="s">
        <v>111</v>
      </c>
      <c r="G65" s="54">
        <v>329.32</v>
      </c>
      <c r="H65" s="59">
        <v>2000</v>
      </c>
      <c r="I65" s="54">
        <v>0</v>
      </c>
      <c r="J65" s="59">
        <v>1399.6</v>
      </c>
      <c r="K65" s="59">
        <f t="shared" si="1"/>
        <v>424.99696343981537</v>
      </c>
      <c r="L65" s="59">
        <v>0</v>
      </c>
    </row>
    <row r="66" spans="2:12" x14ac:dyDescent="0.25">
      <c r="B66" s="7"/>
      <c r="C66" s="23"/>
      <c r="D66" s="8"/>
      <c r="E66" s="8">
        <v>3236</v>
      </c>
      <c r="F66" s="8" t="s">
        <v>112</v>
      </c>
      <c r="G66" s="54">
        <v>1775.83</v>
      </c>
      <c r="H66" s="59">
        <v>7000</v>
      </c>
      <c r="I66" s="54">
        <v>0</v>
      </c>
      <c r="J66" s="59">
        <v>6294.55</v>
      </c>
      <c r="K66" s="59">
        <f t="shared" si="1"/>
        <v>354.45678921968886</v>
      </c>
      <c r="L66" s="59">
        <v>0</v>
      </c>
    </row>
    <row r="67" spans="2:12" x14ac:dyDescent="0.25">
      <c r="B67" s="7"/>
      <c r="C67" s="7"/>
      <c r="D67" s="8"/>
      <c r="E67" s="8">
        <v>3237</v>
      </c>
      <c r="F67" s="8" t="s">
        <v>113</v>
      </c>
      <c r="G67" s="54">
        <v>1440.54</v>
      </c>
      <c r="H67" s="59">
        <v>2000</v>
      </c>
      <c r="I67" s="54">
        <v>0</v>
      </c>
      <c r="J67" s="59">
        <v>2099.5500000000002</v>
      </c>
      <c r="K67" s="59">
        <f t="shared" si="1"/>
        <v>145.74742804781542</v>
      </c>
      <c r="L67" s="59">
        <v>0</v>
      </c>
    </row>
    <row r="68" spans="2:12" x14ac:dyDescent="0.25">
      <c r="B68" s="7"/>
      <c r="C68" s="7"/>
      <c r="D68" s="8"/>
      <c r="E68" s="8">
        <v>3238</v>
      </c>
      <c r="F68" s="8" t="s">
        <v>114</v>
      </c>
      <c r="G68" s="54">
        <v>2728.7</v>
      </c>
      <c r="H68" s="59">
        <v>4000</v>
      </c>
      <c r="I68" s="54">
        <v>0</v>
      </c>
      <c r="J68" s="59">
        <v>4181.25</v>
      </c>
      <c r="K68" s="59">
        <f t="shared" si="1"/>
        <v>153.23230842525746</v>
      </c>
      <c r="L68" s="59">
        <v>0</v>
      </c>
    </row>
    <row r="69" spans="2:12" x14ac:dyDescent="0.25">
      <c r="B69" s="7"/>
      <c r="C69" s="7"/>
      <c r="D69" s="8"/>
      <c r="E69" s="8">
        <v>3239</v>
      </c>
      <c r="F69" s="8" t="s">
        <v>115</v>
      </c>
      <c r="G69" s="54">
        <v>4798.7299999999996</v>
      </c>
      <c r="H69" s="59">
        <v>6980</v>
      </c>
      <c r="I69" s="54">
        <v>0</v>
      </c>
      <c r="J69" s="59">
        <v>7044.17</v>
      </c>
      <c r="K69" s="59">
        <f t="shared" si="1"/>
        <v>146.79238048400308</v>
      </c>
      <c r="L69" s="59">
        <v>0</v>
      </c>
    </row>
    <row r="70" spans="2:12" x14ac:dyDescent="0.25">
      <c r="B70" s="7"/>
      <c r="C70" s="7"/>
      <c r="D70" s="8">
        <v>324</v>
      </c>
      <c r="E70" s="8"/>
      <c r="F70" s="8" t="s">
        <v>116</v>
      </c>
      <c r="G70" s="54">
        <v>53.09</v>
      </c>
      <c r="H70" s="59">
        <v>100</v>
      </c>
      <c r="I70" s="54">
        <v>0</v>
      </c>
      <c r="J70" s="59"/>
      <c r="K70" s="59">
        <v>0</v>
      </c>
      <c r="L70" s="59">
        <v>0</v>
      </c>
    </row>
    <row r="71" spans="2:12" x14ac:dyDescent="0.25">
      <c r="B71" s="7"/>
      <c r="C71" s="7"/>
      <c r="D71" s="8"/>
      <c r="E71" s="8">
        <v>3241</v>
      </c>
      <c r="F71" s="8" t="s">
        <v>117</v>
      </c>
      <c r="G71" s="54">
        <v>53.09</v>
      </c>
      <c r="H71" s="59">
        <v>100</v>
      </c>
      <c r="I71" s="54">
        <v>0</v>
      </c>
      <c r="J71" s="59">
        <v>100</v>
      </c>
      <c r="K71" s="59">
        <f t="shared" si="1"/>
        <v>188.35938971557732</v>
      </c>
      <c r="L71" s="59">
        <v>0</v>
      </c>
    </row>
    <row r="72" spans="2:12" x14ac:dyDescent="0.25">
      <c r="B72" s="7"/>
      <c r="C72" s="7"/>
      <c r="D72" s="8">
        <v>329</v>
      </c>
      <c r="E72" s="8"/>
      <c r="F72" s="8" t="s">
        <v>118</v>
      </c>
      <c r="G72" s="54">
        <f>SUM(G73:G78)</f>
        <v>40553.360000000001</v>
      </c>
      <c r="H72" s="59">
        <f>SUM(H73:H78)</f>
        <v>13400</v>
      </c>
      <c r="I72" s="54">
        <v>0</v>
      </c>
      <c r="J72" s="59"/>
      <c r="K72" s="59">
        <v>0</v>
      </c>
      <c r="L72" s="59">
        <v>0</v>
      </c>
    </row>
    <row r="73" spans="2:12" x14ac:dyDescent="0.25">
      <c r="B73" s="7"/>
      <c r="C73" s="7"/>
      <c r="D73" s="8"/>
      <c r="E73" s="8">
        <v>3292</v>
      </c>
      <c r="F73" s="8" t="s">
        <v>119</v>
      </c>
      <c r="G73" s="54">
        <v>3482.52</v>
      </c>
      <c r="H73" s="59">
        <v>5000</v>
      </c>
      <c r="I73" s="54">
        <v>0</v>
      </c>
      <c r="J73" s="59">
        <v>5865.12</v>
      </c>
      <c r="K73" s="59">
        <f t="shared" si="1"/>
        <v>168.41597463905447</v>
      </c>
      <c r="L73" s="59">
        <v>0</v>
      </c>
    </row>
    <row r="74" spans="2:12" x14ac:dyDescent="0.25">
      <c r="B74" s="7"/>
      <c r="C74" s="7"/>
      <c r="D74" s="8"/>
      <c r="E74" s="8">
        <v>3293</v>
      </c>
      <c r="F74" s="8" t="s">
        <v>120</v>
      </c>
      <c r="G74" s="54">
        <v>2625.26</v>
      </c>
      <c r="H74" s="59">
        <v>1500</v>
      </c>
      <c r="I74" s="54">
        <v>0</v>
      </c>
      <c r="J74" s="59">
        <v>1546.49</v>
      </c>
      <c r="K74" s="59">
        <f t="shared" si="1"/>
        <v>58.90807005782284</v>
      </c>
      <c r="L74" s="59">
        <v>0</v>
      </c>
    </row>
    <row r="75" spans="2:12" x14ac:dyDescent="0.25">
      <c r="B75" s="7"/>
      <c r="C75" s="7"/>
      <c r="D75" s="8"/>
      <c r="E75" s="8">
        <v>3294</v>
      </c>
      <c r="F75" s="8" t="s">
        <v>121</v>
      </c>
      <c r="G75" s="54">
        <v>309.91000000000003</v>
      </c>
      <c r="H75" s="59">
        <v>1000</v>
      </c>
      <c r="I75" s="54">
        <v>0</v>
      </c>
      <c r="J75" s="59">
        <v>254.36</v>
      </c>
      <c r="K75" s="59">
        <f t="shared" si="1"/>
        <v>82.075441257139175</v>
      </c>
      <c r="L75" s="59">
        <v>0</v>
      </c>
    </row>
    <row r="76" spans="2:12" x14ac:dyDescent="0.25">
      <c r="B76" s="7"/>
      <c r="C76" s="7"/>
      <c r="D76" s="8"/>
      <c r="E76" s="8">
        <v>3295</v>
      </c>
      <c r="F76" s="8" t="s">
        <v>122</v>
      </c>
      <c r="G76" s="54">
        <v>4623.7299999999996</v>
      </c>
      <c r="H76" s="59">
        <v>5000</v>
      </c>
      <c r="I76" s="54">
        <v>0</v>
      </c>
      <c r="J76" s="59">
        <v>4453.28</v>
      </c>
      <c r="K76" s="59">
        <f t="shared" si="1"/>
        <v>96.313582324227411</v>
      </c>
      <c r="L76" s="59">
        <v>0</v>
      </c>
    </row>
    <row r="77" spans="2:12" x14ac:dyDescent="0.25">
      <c r="B77" s="7"/>
      <c r="C77" s="7"/>
      <c r="D77" s="8"/>
      <c r="E77" s="8">
        <v>3296</v>
      </c>
      <c r="F77" s="8" t="s">
        <v>123</v>
      </c>
      <c r="G77" s="54">
        <v>26424.28</v>
      </c>
      <c r="H77" s="59"/>
      <c r="I77" s="54">
        <v>0</v>
      </c>
      <c r="J77" s="59"/>
      <c r="K77" s="59">
        <f t="shared" si="1"/>
        <v>0</v>
      </c>
      <c r="L77" s="59">
        <v>0</v>
      </c>
    </row>
    <row r="78" spans="2:12" x14ac:dyDescent="0.25">
      <c r="B78" s="7"/>
      <c r="C78" s="7"/>
      <c r="D78" s="8"/>
      <c r="E78" s="8">
        <v>3299</v>
      </c>
      <c r="F78" s="8" t="s">
        <v>124</v>
      </c>
      <c r="G78" s="54">
        <v>3087.66</v>
      </c>
      <c r="H78" s="59">
        <v>900</v>
      </c>
      <c r="I78" s="54">
        <v>0</v>
      </c>
      <c r="J78" s="59">
        <v>150</v>
      </c>
      <c r="K78" s="59">
        <f t="shared" si="1"/>
        <v>4.8580478420551483</v>
      </c>
      <c r="L78" s="59">
        <v>0</v>
      </c>
    </row>
    <row r="79" spans="2:12" x14ac:dyDescent="0.25">
      <c r="B79" s="7"/>
      <c r="C79" s="7">
        <v>34</v>
      </c>
      <c r="D79" s="8"/>
      <c r="E79" s="8"/>
      <c r="F79" s="8" t="s">
        <v>220</v>
      </c>
      <c r="G79" s="54">
        <v>14249.6</v>
      </c>
      <c r="H79" s="59">
        <v>624</v>
      </c>
      <c r="I79" s="54"/>
      <c r="J79" s="59"/>
      <c r="K79" s="59"/>
      <c r="L79" s="59"/>
    </row>
    <row r="80" spans="2:12" x14ac:dyDescent="0.25">
      <c r="B80" s="7"/>
      <c r="C80" s="7"/>
      <c r="D80" s="8">
        <v>343</v>
      </c>
      <c r="E80" s="8"/>
      <c r="F80" s="8" t="s">
        <v>125</v>
      </c>
      <c r="G80" s="54">
        <f>SUM(G81:G82)</f>
        <v>14249.6</v>
      </c>
      <c r="H80" s="59">
        <v>624</v>
      </c>
      <c r="I80" s="54">
        <v>0</v>
      </c>
      <c r="J80" s="59"/>
      <c r="K80" s="59">
        <v>0</v>
      </c>
      <c r="L80" s="59">
        <v>0</v>
      </c>
    </row>
    <row r="81" spans="2:12" x14ac:dyDescent="0.25">
      <c r="B81" s="7"/>
      <c r="C81" s="7"/>
      <c r="D81" s="8"/>
      <c r="E81" s="8">
        <v>3431</v>
      </c>
      <c r="F81" s="8" t="s">
        <v>126</v>
      </c>
      <c r="G81" s="54">
        <v>886</v>
      </c>
      <c r="H81" s="59">
        <v>624</v>
      </c>
      <c r="I81" s="54">
        <v>0</v>
      </c>
      <c r="J81" s="59">
        <v>774.67</v>
      </c>
      <c r="K81" s="59">
        <f t="shared" si="1"/>
        <v>87.434537246049658</v>
      </c>
      <c r="L81" s="59">
        <v>0</v>
      </c>
    </row>
    <row r="82" spans="2:12" x14ac:dyDescent="0.25">
      <c r="B82" s="7"/>
      <c r="C82" s="7"/>
      <c r="D82" s="8"/>
      <c r="E82" s="8">
        <v>3433</v>
      </c>
      <c r="F82" s="8" t="s">
        <v>149</v>
      </c>
      <c r="G82" s="54">
        <v>13363.6</v>
      </c>
      <c r="H82" s="59"/>
      <c r="I82" s="54">
        <v>0</v>
      </c>
      <c r="J82" s="59"/>
      <c r="K82" s="59">
        <f t="shared" si="1"/>
        <v>0</v>
      </c>
      <c r="L82" s="59">
        <v>0</v>
      </c>
    </row>
    <row r="83" spans="2:12" x14ac:dyDescent="0.25">
      <c r="B83" s="7"/>
      <c r="C83" s="7">
        <v>37</v>
      </c>
      <c r="D83" s="8"/>
      <c r="E83" s="8"/>
      <c r="F83" s="8" t="s">
        <v>127</v>
      </c>
      <c r="G83" s="54">
        <v>58433.99</v>
      </c>
      <c r="H83" s="59">
        <v>55156</v>
      </c>
      <c r="I83" s="54">
        <v>0</v>
      </c>
      <c r="J83" s="59"/>
      <c r="K83" s="59">
        <v>0</v>
      </c>
      <c r="L83" s="59">
        <v>0</v>
      </c>
    </row>
    <row r="84" spans="2:12" x14ac:dyDescent="0.25">
      <c r="B84" s="7"/>
      <c r="C84" s="7"/>
      <c r="D84" s="8">
        <v>372</v>
      </c>
      <c r="E84" s="8"/>
      <c r="F84" s="8" t="s">
        <v>128</v>
      </c>
      <c r="G84" s="54">
        <f>SUM(G85:G86)</f>
        <v>58433.99</v>
      </c>
      <c r="H84" s="59">
        <f>SUM(H85:H86)</f>
        <v>55156</v>
      </c>
      <c r="I84" s="54">
        <v>0</v>
      </c>
      <c r="J84" s="59"/>
      <c r="K84" s="59">
        <v>0</v>
      </c>
      <c r="L84" s="59">
        <v>0</v>
      </c>
    </row>
    <row r="85" spans="2:12" x14ac:dyDescent="0.25">
      <c r="B85" s="7"/>
      <c r="C85" s="7"/>
      <c r="D85" s="8"/>
      <c r="E85" s="8">
        <v>3721</v>
      </c>
      <c r="F85" s="8" t="s">
        <v>129</v>
      </c>
      <c r="G85" s="54">
        <v>9145.1299999999992</v>
      </c>
      <c r="H85" s="59"/>
      <c r="I85" s="54">
        <v>0</v>
      </c>
      <c r="J85" s="59"/>
      <c r="K85" s="59">
        <f t="shared" si="1"/>
        <v>0</v>
      </c>
      <c r="L85" s="59">
        <v>0</v>
      </c>
    </row>
    <row r="86" spans="2:12" x14ac:dyDescent="0.25">
      <c r="B86" s="7"/>
      <c r="C86" s="7"/>
      <c r="D86" s="8"/>
      <c r="E86" s="8">
        <v>3722</v>
      </c>
      <c r="F86" s="8" t="s">
        <v>130</v>
      </c>
      <c r="G86" s="54">
        <v>49288.86</v>
      </c>
      <c r="H86" s="59">
        <v>55156</v>
      </c>
      <c r="I86" s="54">
        <v>0</v>
      </c>
      <c r="J86" s="59">
        <v>55155.94</v>
      </c>
      <c r="K86" s="59">
        <f t="shared" si="1"/>
        <v>111.90346053854765</v>
      </c>
      <c r="L86" s="59">
        <v>0</v>
      </c>
    </row>
    <row r="87" spans="2:12" x14ac:dyDescent="0.25">
      <c r="B87" s="7"/>
      <c r="C87" s="7">
        <v>38</v>
      </c>
      <c r="D87" s="8"/>
      <c r="E87" s="8"/>
      <c r="F87" s="8" t="s">
        <v>94</v>
      </c>
      <c r="G87" s="54"/>
      <c r="H87" s="59">
        <v>1904</v>
      </c>
      <c r="I87" s="54">
        <v>0</v>
      </c>
      <c r="J87" s="59"/>
      <c r="K87" s="59">
        <v>0</v>
      </c>
      <c r="L87" s="59">
        <v>0</v>
      </c>
    </row>
    <row r="88" spans="2:12" x14ac:dyDescent="0.25">
      <c r="B88" s="7"/>
      <c r="C88" s="7"/>
      <c r="D88" s="8">
        <v>381</v>
      </c>
      <c r="E88" s="8"/>
      <c r="F88" s="8" t="s">
        <v>147</v>
      </c>
      <c r="G88" s="54"/>
      <c r="H88" s="59">
        <v>1904</v>
      </c>
      <c r="I88" s="54">
        <v>0</v>
      </c>
      <c r="J88" s="59"/>
      <c r="K88" s="59">
        <v>0</v>
      </c>
      <c r="L88" s="59">
        <v>0</v>
      </c>
    </row>
    <row r="89" spans="2:12" x14ac:dyDescent="0.25">
      <c r="B89" s="7"/>
      <c r="C89" s="7"/>
      <c r="D89" s="8"/>
      <c r="E89" s="8">
        <v>3812</v>
      </c>
      <c r="F89" s="8" t="s">
        <v>146</v>
      </c>
      <c r="G89" s="54"/>
      <c r="H89" s="59">
        <v>1904</v>
      </c>
      <c r="I89" s="54">
        <v>0</v>
      </c>
      <c r="J89" s="59">
        <v>1904.42</v>
      </c>
      <c r="K89" s="59">
        <v>0</v>
      </c>
      <c r="L89" s="59">
        <v>0</v>
      </c>
    </row>
    <row r="90" spans="2:12" ht="25.5" x14ac:dyDescent="0.25">
      <c r="B90" s="9">
        <v>4</v>
      </c>
      <c r="C90" s="10"/>
      <c r="D90" s="10"/>
      <c r="E90" s="10"/>
      <c r="F90" s="21" t="s">
        <v>6</v>
      </c>
      <c r="G90" s="60">
        <f>SUM(G91+G97)</f>
        <v>99505.95</v>
      </c>
      <c r="H90" s="69">
        <f>SUM(H91+H97)</f>
        <v>101082</v>
      </c>
      <c r="I90" s="60">
        <v>0</v>
      </c>
      <c r="J90" s="69">
        <f>SUM(J91:J99)</f>
        <v>93028.75</v>
      </c>
      <c r="K90" s="59">
        <f t="shared" si="1"/>
        <v>93.490640509436872</v>
      </c>
      <c r="L90" s="59">
        <v>0</v>
      </c>
    </row>
    <row r="91" spans="2:12" x14ac:dyDescent="0.25">
      <c r="B91" s="11"/>
      <c r="C91" s="11">
        <v>42</v>
      </c>
      <c r="D91" s="11"/>
      <c r="E91" s="11"/>
      <c r="F91" s="87" t="s">
        <v>131</v>
      </c>
      <c r="G91" s="54">
        <f>SUM(G92+G95)</f>
        <v>43265.939999999995</v>
      </c>
      <c r="H91" s="59">
        <f>SUM(H92+H95)</f>
        <v>48715</v>
      </c>
      <c r="I91" s="54">
        <v>0</v>
      </c>
      <c r="J91" s="59"/>
      <c r="K91" s="59">
        <v>0</v>
      </c>
      <c r="L91" s="59">
        <v>0</v>
      </c>
    </row>
    <row r="92" spans="2:12" x14ac:dyDescent="0.25">
      <c r="B92" s="11"/>
      <c r="C92" s="11"/>
      <c r="D92" s="7">
        <v>422</v>
      </c>
      <c r="E92" s="7"/>
      <c r="F92" s="7" t="s">
        <v>132</v>
      </c>
      <c r="G92" s="54">
        <v>1990.84</v>
      </c>
      <c r="H92" s="59">
        <f>SUM(H93:H94)</f>
        <v>9249</v>
      </c>
      <c r="I92" s="54">
        <v>0</v>
      </c>
      <c r="J92" s="59"/>
      <c r="K92" s="59">
        <v>0</v>
      </c>
      <c r="L92" s="59">
        <v>0</v>
      </c>
    </row>
    <row r="93" spans="2:12" x14ac:dyDescent="0.25">
      <c r="B93" s="11"/>
      <c r="C93" s="11"/>
      <c r="D93" s="7"/>
      <c r="E93" s="7">
        <v>4221</v>
      </c>
      <c r="F93" s="7" t="s">
        <v>148</v>
      </c>
      <c r="G93" s="54"/>
      <c r="H93" s="59"/>
      <c r="I93" s="54">
        <v>0</v>
      </c>
      <c r="J93" s="59">
        <v>701</v>
      </c>
      <c r="K93" s="59">
        <v>0</v>
      </c>
      <c r="L93" s="59">
        <v>0</v>
      </c>
    </row>
    <row r="94" spans="2:12" x14ac:dyDescent="0.25">
      <c r="B94" s="11"/>
      <c r="C94" s="11"/>
      <c r="D94" s="7"/>
      <c r="E94" s="7">
        <v>4223</v>
      </c>
      <c r="F94" s="7" t="s">
        <v>133</v>
      </c>
      <c r="G94" s="54">
        <v>1990.84</v>
      </c>
      <c r="H94" s="59">
        <v>9249</v>
      </c>
      <c r="I94" s="54">
        <v>0</v>
      </c>
      <c r="J94" s="59">
        <v>749</v>
      </c>
      <c r="K94" s="59">
        <f t="shared" si="1"/>
        <v>37.622310180627274</v>
      </c>
      <c r="L94" s="59">
        <v>0</v>
      </c>
    </row>
    <row r="95" spans="2:12" x14ac:dyDescent="0.25">
      <c r="B95" s="11"/>
      <c r="C95" s="11"/>
      <c r="D95" s="7">
        <v>424</v>
      </c>
      <c r="E95" s="7"/>
      <c r="F95" s="7" t="s">
        <v>134</v>
      </c>
      <c r="G95" s="54">
        <v>41275.1</v>
      </c>
      <c r="H95" s="59">
        <v>39466</v>
      </c>
      <c r="I95" s="54">
        <v>0</v>
      </c>
      <c r="J95" s="59"/>
      <c r="K95" s="59">
        <v>0</v>
      </c>
      <c r="L95" s="59">
        <v>0</v>
      </c>
    </row>
    <row r="96" spans="2:12" x14ac:dyDescent="0.25">
      <c r="B96" s="11"/>
      <c r="C96" s="11"/>
      <c r="D96" s="7"/>
      <c r="E96" s="7">
        <v>4241</v>
      </c>
      <c r="F96" s="7" t="s">
        <v>134</v>
      </c>
      <c r="G96" s="54">
        <v>41275.1</v>
      </c>
      <c r="H96" s="59">
        <v>39466</v>
      </c>
      <c r="I96" s="54">
        <v>0</v>
      </c>
      <c r="J96" s="59">
        <v>39212.300000000003</v>
      </c>
      <c r="K96" s="59">
        <f t="shared" si="1"/>
        <v>95.002313743637217</v>
      </c>
      <c r="L96" s="59">
        <v>0</v>
      </c>
    </row>
    <row r="97" spans="2:12" x14ac:dyDescent="0.25">
      <c r="B97" s="11"/>
      <c r="C97" s="11">
        <v>45</v>
      </c>
      <c r="D97" s="7"/>
      <c r="E97" s="7"/>
      <c r="F97" s="7" t="s">
        <v>135</v>
      </c>
      <c r="G97" s="54">
        <v>56240.01</v>
      </c>
      <c r="H97" s="59">
        <v>52367</v>
      </c>
      <c r="I97" s="54">
        <v>0</v>
      </c>
      <c r="J97" s="59"/>
      <c r="K97" s="59">
        <v>0</v>
      </c>
      <c r="L97" s="59">
        <v>0</v>
      </c>
    </row>
    <row r="98" spans="2:12" x14ac:dyDescent="0.25">
      <c r="B98" s="11"/>
      <c r="C98" s="11"/>
      <c r="D98" s="7">
        <v>451</v>
      </c>
      <c r="E98" s="7"/>
      <c r="F98" s="7" t="s">
        <v>136</v>
      </c>
      <c r="G98" s="54">
        <v>56240.01</v>
      </c>
      <c r="H98" s="59">
        <v>52367</v>
      </c>
      <c r="I98" s="54">
        <v>0</v>
      </c>
      <c r="J98" s="59"/>
      <c r="K98" s="59">
        <v>0</v>
      </c>
      <c r="L98" s="59">
        <v>0</v>
      </c>
    </row>
    <row r="99" spans="2:12" x14ac:dyDescent="0.25">
      <c r="B99" s="11"/>
      <c r="C99" s="11"/>
      <c r="D99" s="7"/>
      <c r="E99" s="7">
        <v>4511</v>
      </c>
      <c r="F99" s="7" t="s">
        <v>136</v>
      </c>
      <c r="G99" s="54">
        <v>56240.01</v>
      </c>
      <c r="H99" s="59">
        <v>52367</v>
      </c>
      <c r="I99" s="54">
        <v>0</v>
      </c>
      <c r="J99" s="59">
        <v>52366.45</v>
      </c>
      <c r="K99" s="59">
        <f t="shared" si="1"/>
        <v>93.112447881854919</v>
      </c>
      <c r="L99" s="59">
        <v>0</v>
      </c>
    </row>
  </sheetData>
  <mergeCells count="7">
    <mergeCell ref="B8:F8"/>
    <mergeCell ref="B9:F9"/>
    <mergeCell ref="B36:F36"/>
    <mergeCell ref="B37:F37"/>
    <mergeCell ref="B2:L2"/>
    <mergeCell ref="B4:L4"/>
    <mergeCell ref="B6:L6"/>
  </mergeCells>
  <pageMargins left="0.23622047244094491" right="0.23622047244094491" top="0.15748031496062992" bottom="0.15748031496062992" header="0.11811023622047245" footer="0.11811023622047245"/>
  <pageSetup paperSize="9" scale="5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workbookViewId="0">
      <selection activeCell="M18" sqref="M18"/>
    </sheetView>
  </sheetViews>
  <sheetFormatPr defaultRowHeight="15" x14ac:dyDescent="0.25"/>
  <cols>
    <col min="2" max="2" width="34.140625" customWidth="1"/>
    <col min="3" max="3" width="17" customWidth="1"/>
    <col min="4" max="4" width="20.85546875" customWidth="1"/>
    <col min="5" max="5" width="17.28515625" customWidth="1"/>
    <col min="6" max="6" width="16.42578125" customWidth="1"/>
    <col min="7" max="7" width="13.28515625" customWidth="1"/>
    <col min="8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19" t="s">
        <v>43</v>
      </c>
      <c r="C2" s="119"/>
      <c r="D2" s="119"/>
      <c r="E2" s="119"/>
      <c r="F2" s="119"/>
      <c r="G2" s="119"/>
      <c r="H2" s="119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38.25" x14ac:dyDescent="0.25">
      <c r="B4" s="37" t="s">
        <v>7</v>
      </c>
      <c r="C4" s="37" t="s">
        <v>150</v>
      </c>
      <c r="D4" s="37" t="s">
        <v>151</v>
      </c>
      <c r="E4" s="37" t="s">
        <v>73</v>
      </c>
      <c r="F4" s="37" t="s">
        <v>152</v>
      </c>
      <c r="G4" s="37" t="s">
        <v>21</v>
      </c>
      <c r="H4" s="37" t="s">
        <v>53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23</v>
      </c>
      <c r="H5" s="37" t="s">
        <v>153</v>
      </c>
    </row>
    <row r="6" spans="2:8" x14ac:dyDescent="0.25">
      <c r="B6" s="6" t="s">
        <v>42</v>
      </c>
      <c r="C6" s="54">
        <f>SUM(C9+C14+C19+C24+C32+C36+C43)</f>
        <v>2271103.5499999998</v>
      </c>
      <c r="D6" s="54">
        <f>SUM(D9+D14+D19+D24+D28+D32+D36+D42+D16+D21+D38)</f>
        <v>2621294.4</v>
      </c>
      <c r="E6" s="73">
        <v>0</v>
      </c>
      <c r="F6" s="59">
        <f>SUM(F9+F14+F19+F24+F28+F32+F36)</f>
        <v>2609516.5</v>
      </c>
      <c r="G6" s="59">
        <f>F6/C6*100</f>
        <v>114.9008155088305</v>
      </c>
      <c r="H6" s="59">
        <f>F6/D6*100</f>
        <v>99.550683814835907</v>
      </c>
    </row>
    <row r="7" spans="2:8" x14ac:dyDescent="0.25">
      <c r="B7" s="6" t="s">
        <v>40</v>
      </c>
      <c r="C7" s="54">
        <v>0</v>
      </c>
      <c r="D7" s="54">
        <v>0</v>
      </c>
      <c r="E7" s="54">
        <v>0</v>
      </c>
      <c r="F7" s="59">
        <v>0</v>
      </c>
      <c r="G7" s="59">
        <v>0</v>
      </c>
      <c r="H7" s="59">
        <v>0</v>
      </c>
    </row>
    <row r="8" spans="2:8" x14ac:dyDescent="0.25">
      <c r="B8" s="32" t="s">
        <v>39</v>
      </c>
      <c r="C8" s="54">
        <v>0</v>
      </c>
      <c r="D8" s="54">
        <v>0</v>
      </c>
      <c r="E8" s="54">
        <v>0</v>
      </c>
      <c r="F8" s="59">
        <v>0</v>
      </c>
      <c r="G8" s="59">
        <v>0</v>
      </c>
      <c r="H8" s="59">
        <v>0</v>
      </c>
    </row>
    <row r="9" spans="2:8" x14ac:dyDescent="0.25">
      <c r="B9" s="31" t="s">
        <v>154</v>
      </c>
      <c r="C9" s="54">
        <v>65506.720000000001</v>
      </c>
      <c r="D9" s="54">
        <v>108862.39999999999</v>
      </c>
      <c r="E9" s="54">
        <v>0</v>
      </c>
      <c r="F9" s="59">
        <v>108849.3</v>
      </c>
      <c r="G9" s="59">
        <v>131.47999999999999</v>
      </c>
      <c r="H9" s="59">
        <f>F9/D9*100</f>
        <v>99.987966460412409</v>
      </c>
    </row>
    <row r="10" spans="2:8" x14ac:dyDescent="0.25">
      <c r="B10" s="31" t="s">
        <v>155</v>
      </c>
      <c r="C10" s="54">
        <v>65506.720000000001</v>
      </c>
      <c r="D10" s="54">
        <v>108862.39999999999</v>
      </c>
      <c r="E10" s="54">
        <v>0</v>
      </c>
      <c r="F10" s="59">
        <v>108849.3</v>
      </c>
      <c r="G10" s="59">
        <v>131.47999999999999</v>
      </c>
      <c r="H10" s="59">
        <v>100</v>
      </c>
    </row>
    <row r="11" spans="2:8" x14ac:dyDescent="0.25">
      <c r="B11" s="31" t="s">
        <v>156</v>
      </c>
      <c r="C11" s="54">
        <v>0</v>
      </c>
      <c r="D11" s="54">
        <v>0</v>
      </c>
      <c r="E11" s="54">
        <v>0</v>
      </c>
      <c r="F11" s="59">
        <v>0</v>
      </c>
      <c r="G11" s="59">
        <v>0</v>
      </c>
      <c r="H11" s="59">
        <v>0</v>
      </c>
    </row>
    <row r="12" spans="2:8" x14ac:dyDescent="0.25">
      <c r="B12" s="6" t="s">
        <v>35</v>
      </c>
      <c r="C12" s="54">
        <v>0</v>
      </c>
      <c r="D12" s="54">
        <v>0</v>
      </c>
      <c r="E12" s="73">
        <v>0</v>
      </c>
      <c r="F12" s="59">
        <v>0</v>
      </c>
      <c r="G12" s="59">
        <v>0</v>
      </c>
      <c r="H12" s="59">
        <v>0</v>
      </c>
    </row>
    <row r="13" spans="2:8" x14ac:dyDescent="0.25">
      <c r="B13" s="30" t="s">
        <v>157</v>
      </c>
      <c r="C13" s="54">
        <v>0</v>
      </c>
      <c r="D13" s="54">
        <v>0</v>
      </c>
      <c r="E13" s="73">
        <v>0</v>
      </c>
      <c r="F13" s="59">
        <v>0</v>
      </c>
      <c r="G13" s="59">
        <v>0</v>
      </c>
      <c r="H13" s="59">
        <v>0</v>
      </c>
    </row>
    <row r="14" spans="2:8" x14ac:dyDescent="0.25">
      <c r="B14" s="30" t="s">
        <v>154</v>
      </c>
      <c r="C14" s="54">
        <v>2641.18</v>
      </c>
      <c r="D14" s="54">
        <v>8555</v>
      </c>
      <c r="E14" s="73">
        <v>0</v>
      </c>
      <c r="F14" s="59">
        <v>3292.01</v>
      </c>
      <c r="G14" s="59">
        <v>0</v>
      </c>
      <c r="H14" s="59">
        <v>0</v>
      </c>
    </row>
    <row r="15" spans="2:8" x14ac:dyDescent="0.25">
      <c r="B15" s="30" t="s">
        <v>155</v>
      </c>
      <c r="C15" s="54">
        <v>1799.14</v>
      </c>
      <c r="D15" s="54">
        <v>8555</v>
      </c>
      <c r="E15" s="73">
        <v>0</v>
      </c>
      <c r="F15" s="59">
        <v>4040</v>
      </c>
      <c r="G15" s="59">
        <v>0</v>
      </c>
      <c r="H15" s="59">
        <v>0</v>
      </c>
    </row>
    <row r="16" spans="2:8" x14ac:dyDescent="0.25">
      <c r="B16" s="30" t="s">
        <v>158</v>
      </c>
      <c r="C16" s="54">
        <v>1327.32</v>
      </c>
      <c r="D16" s="54">
        <v>1327</v>
      </c>
      <c r="E16" s="73">
        <v>0</v>
      </c>
      <c r="F16" s="59">
        <v>749</v>
      </c>
      <c r="G16" s="59">
        <v>0</v>
      </c>
      <c r="H16" s="59">
        <v>0</v>
      </c>
    </row>
    <row r="17" spans="2:8" ht="15.75" customHeight="1" x14ac:dyDescent="0.25">
      <c r="B17" s="30" t="s">
        <v>156</v>
      </c>
      <c r="C17" s="54">
        <v>2468.73</v>
      </c>
      <c r="D17" s="54">
        <v>0</v>
      </c>
      <c r="E17" s="73">
        <v>0</v>
      </c>
      <c r="F17" s="59">
        <v>0</v>
      </c>
      <c r="G17" s="59">
        <v>0</v>
      </c>
      <c r="H17" s="59">
        <v>0</v>
      </c>
    </row>
    <row r="18" spans="2:8" ht="15.75" customHeight="1" x14ac:dyDescent="0.25">
      <c r="B18" s="6" t="s">
        <v>159</v>
      </c>
      <c r="C18" s="54">
        <v>0</v>
      </c>
      <c r="D18" s="54">
        <v>0</v>
      </c>
      <c r="E18" s="73">
        <v>0</v>
      </c>
      <c r="F18" s="59">
        <v>0</v>
      </c>
      <c r="G18" s="59">
        <v>0</v>
      </c>
      <c r="H18" s="59">
        <v>0</v>
      </c>
    </row>
    <row r="19" spans="2:8" x14ac:dyDescent="0.25">
      <c r="B19" s="30" t="s">
        <v>154</v>
      </c>
      <c r="C19" s="54">
        <v>50719.21</v>
      </c>
      <c r="D19" s="54">
        <v>13300</v>
      </c>
      <c r="E19" s="73">
        <v>0</v>
      </c>
      <c r="F19" s="59">
        <v>14307.28</v>
      </c>
      <c r="G19" s="59">
        <v>28.04</v>
      </c>
      <c r="H19" s="59">
        <v>0</v>
      </c>
    </row>
    <row r="20" spans="2:8" x14ac:dyDescent="0.25">
      <c r="B20" s="11" t="s">
        <v>155</v>
      </c>
      <c r="C20" s="54">
        <v>52084.75</v>
      </c>
      <c r="D20" s="54">
        <v>13300</v>
      </c>
      <c r="E20" s="73">
        <v>0</v>
      </c>
      <c r="F20" s="59">
        <v>6448.26</v>
      </c>
      <c r="G20" s="59">
        <v>28.04</v>
      </c>
      <c r="H20" s="59">
        <v>0</v>
      </c>
    </row>
    <row r="21" spans="2:8" x14ac:dyDescent="0.25">
      <c r="B21" s="30" t="s">
        <v>158</v>
      </c>
      <c r="C21" s="54">
        <v>4777.4799999999996</v>
      </c>
      <c r="D21" s="54">
        <v>4777</v>
      </c>
      <c r="E21" s="73">
        <v>0</v>
      </c>
      <c r="F21" s="59">
        <v>373.4</v>
      </c>
      <c r="G21" s="59">
        <v>0</v>
      </c>
      <c r="H21" s="59">
        <v>0</v>
      </c>
    </row>
    <row r="22" spans="2:8" x14ac:dyDescent="0.25">
      <c r="B22" s="30" t="s">
        <v>156</v>
      </c>
      <c r="C22" s="54">
        <v>3411.94</v>
      </c>
      <c r="D22" s="54">
        <v>0</v>
      </c>
      <c r="E22" s="73">
        <v>0</v>
      </c>
      <c r="F22" s="59">
        <v>8232.42</v>
      </c>
      <c r="G22" s="59">
        <v>0</v>
      </c>
      <c r="H22" s="59">
        <v>0</v>
      </c>
    </row>
    <row r="23" spans="2:8" x14ac:dyDescent="0.25">
      <c r="B23" s="6" t="s">
        <v>161</v>
      </c>
      <c r="C23" s="54">
        <v>0</v>
      </c>
      <c r="D23" s="54">
        <v>0</v>
      </c>
      <c r="E23" s="73">
        <v>0</v>
      </c>
      <c r="F23" s="59">
        <v>0</v>
      </c>
      <c r="G23" s="59">
        <v>0</v>
      </c>
      <c r="H23" s="59">
        <v>0</v>
      </c>
    </row>
    <row r="24" spans="2:8" x14ac:dyDescent="0.25">
      <c r="B24" s="32" t="s">
        <v>154</v>
      </c>
      <c r="C24" s="54">
        <v>197576.53</v>
      </c>
      <c r="D24" s="54">
        <v>158667</v>
      </c>
      <c r="E24" s="54">
        <v>0</v>
      </c>
      <c r="F24" s="59">
        <v>158666.45000000001</v>
      </c>
      <c r="G24" s="59">
        <v>64.349999999999994</v>
      </c>
      <c r="H24" s="59">
        <v>100</v>
      </c>
    </row>
    <row r="25" spans="2:8" x14ac:dyDescent="0.25">
      <c r="B25" s="31" t="s">
        <v>155</v>
      </c>
      <c r="C25" s="54">
        <v>197576.53</v>
      </c>
      <c r="D25" s="54">
        <v>158667</v>
      </c>
      <c r="E25" s="54">
        <v>0</v>
      </c>
      <c r="F25" s="59">
        <v>158666.45000000001</v>
      </c>
      <c r="G25" s="59">
        <v>64.349999999999994</v>
      </c>
      <c r="H25" s="59">
        <v>100</v>
      </c>
    </row>
    <row r="26" spans="2:8" x14ac:dyDescent="0.25">
      <c r="B26" s="31" t="s">
        <v>156</v>
      </c>
      <c r="C26" s="54">
        <v>0</v>
      </c>
      <c r="D26" s="54">
        <v>0</v>
      </c>
      <c r="E26" s="54">
        <v>0</v>
      </c>
      <c r="F26" s="59">
        <v>0</v>
      </c>
      <c r="G26" s="59">
        <v>0</v>
      </c>
      <c r="H26" s="59">
        <v>0</v>
      </c>
    </row>
    <row r="27" spans="2:8" x14ac:dyDescent="0.25">
      <c r="B27" s="74" t="s">
        <v>162</v>
      </c>
      <c r="C27" s="54">
        <v>0</v>
      </c>
      <c r="D27" s="54">
        <v>0</v>
      </c>
      <c r="E27" s="54">
        <v>0</v>
      </c>
      <c r="F27" s="59">
        <v>0</v>
      </c>
      <c r="G27" s="59">
        <v>0</v>
      </c>
      <c r="H27" s="59">
        <v>0</v>
      </c>
    </row>
    <row r="28" spans="2:8" x14ac:dyDescent="0.25">
      <c r="B28" s="31" t="s">
        <v>154</v>
      </c>
      <c r="C28" s="54">
        <v>0</v>
      </c>
      <c r="D28" s="54">
        <v>36338</v>
      </c>
      <c r="E28" s="54">
        <v>0</v>
      </c>
      <c r="F28" s="59">
        <v>35933.760000000002</v>
      </c>
      <c r="G28" s="59">
        <v>0</v>
      </c>
      <c r="H28" s="59">
        <v>0</v>
      </c>
    </row>
    <row r="29" spans="2:8" x14ac:dyDescent="0.25">
      <c r="B29" s="31" t="s">
        <v>155</v>
      </c>
      <c r="C29" s="54">
        <v>0</v>
      </c>
      <c r="D29" s="54">
        <v>36338</v>
      </c>
      <c r="E29" s="54">
        <v>0</v>
      </c>
      <c r="F29" s="59">
        <v>35933.760000000002</v>
      </c>
      <c r="G29" s="59">
        <v>0</v>
      </c>
      <c r="H29" s="59">
        <v>0</v>
      </c>
    </row>
    <row r="30" spans="2:8" x14ac:dyDescent="0.25">
      <c r="B30" s="31" t="s">
        <v>156</v>
      </c>
      <c r="C30" s="54">
        <v>0</v>
      </c>
      <c r="D30" s="54">
        <v>0</v>
      </c>
      <c r="E30" s="54">
        <v>0</v>
      </c>
      <c r="F30" s="59">
        <v>0</v>
      </c>
      <c r="G30" s="59">
        <v>0</v>
      </c>
      <c r="H30" s="59">
        <v>0</v>
      </c>
    </row>
    <row r="31" spans="2:8" x14ac:dyDescent="0.25">
      <c r="B31" s="6" t="s">
        <v>163</v>
      </c>
      <c r="C31" s="54">
        <v>0</v>
      </c>
      <c r="D31" s="54">
        <v>0</v>
      </c>
      <c r="E31" s="73">
        <v>0</v>
      </c>
      <c r="F31" s="59">
        <v>0</v>
      </c>
      <c r="G31" s="59">
        <v>0</v>
      </c>
      <c r="H31" s="59">
        <v>0</v>
      </c>
    </row>
    <row r="32" spans="2:8" x14ac:dyDescent="0.25">
      <c r="B32" s="30" t="s">
        <v>154</v>
      </c>
      <c r="C32" s="54">
        <v>43340.92</v>
      </c>
      <c r="D32" s="54">
        <v>55115</v>
      </c>
      <c r="E32" s="73">
        <v>0</v>
      </c>
      <c r="F32" s="59">
        <v>55103.88</v>
      </c>
      <c r="G32" s="59">
        <v>146.36000000000001</v>
      </c>
      <c r="H32" s="59">
        <f>F32/D32*100</f>
        <v>99.979824004354526</v>
      </c>
    </row>
    <row r="33" spans="2:8" x14ac:dyDescent="0.25">
      <c r="B33" s="30" t="s">
        <v>155</v>
      </c>
      <c r="C33" s="54">
        <v>43340.92</v>
      </c>
      <c r="D33" s="54">
        <v>55115</v>
      </c>
      <c r="E33" s="73">
        <v>0</v>
      </c>
      <c r="F33" s="59">
        <v>55103.88</v>
      </c>
      <c r="G33" s="59">
        <v>146.36000000000001</v>
      </c>
      <c r="H33" s="59">
        <v>99.99</v>
      </c>
    </row>
    <row r="34" spans="2:8" x14ac:dyDescent="0.25">
      <c r="B34" s="30" t="s">
        <v>156</v>
      </c>
      <c r="C34" s="54">
        <v>0</v>
      </c>
      <c r="D34" s="54">
        <v>0</v>
      </c>
      <c r="E34" s="73">
        <v>0</v>
      </c>
      <c r="F34" s="59">
        <v>0</v>
      </c>
      <c r="G34" s="59">
        <v>0</v>
      </c>
      <c r="H34" s="59">
        <v>0</v>
      </c>
    </row>
    <row r="35" spans="2:8" ht="22.5" customHeight="1" x14ac:dyDescent="0.25">
      <c r="B35" s="75" t="s">
        <v>164</v>
      </c>
      <c r="C35" s="54">
        <v>0</v>
      </c>
      <c r="D35" s="54">
        <v>0</v>
      </c>
      <c r="E35" s="73">
        <v>0</v>
      </c>
      <c r="F35" s="59">
        <v>0</v>
      </c>
      <c r="G35" s="59">
        <v>0</v>
      </c>
      <c r="H35" s="59">
        <v>0</v>
      </c>
    </row>
    <row r="36" spans="2:8" x14ac:dyDescent="0.25">
      <c r="B36" s="30" t="s">
        <v>154</v>
      </c>
      <c r="C36" s="54">
        <v>1894605.45</v>
      </c>
      <c r="D36" s="54">
        <v>2232726</v>
      </c>
      <c r="E36" s="73">
        <v>0</v>
      </c>
      <c r="F36" s="59">
        <v>2233363.8199999998</v>
      </c>
      <c r="G36" s="59">
        <v>120.17</v>
      </c>
      <c r="H36" s="59">
        <f>F36/D36*100</f>
        <v>100.02856687296156</v>
      </c>
    </row>
    <row r="37" spans="2:8" x14ac:dyDescent="0.25">
      <c r="B37" s="30" t="s">
        <v>155</v>
      </c>
      <c r="C37" s="54">
        <v>1893782.57</v>
      </c>
      <c r="D37" s="54">
        <v>2232726</v>
      </c>
      <c r="E37" s="73">
        <v>0</v>
      </c>
      <c r="F37" s="59">
        <v>2223370.21</v>
      </c>
      <c r="G37" s="59">
        <v>126.17</v>
      </c>
      <c r="H37" s="59">
        <f>F37/D37*100</f>
        <v>99.580970078728868</v>
      </c>
    </row>
    <row r="38" spans="2:8" x14ac:dyDescent="0.25">
      <c r="B38" s="30" t="s">
        <v>165</v>
      </c>
      <c r="C38" s="54">
        <v>1327.23</v>
      </c>
      <c r="D38" s="54">
        <v>1627</v>
      </c>
      <c r="E38" s="73">
        <v>0</v>
      </c>
      <c r="F38" s="59">
        <v>0</v>
      </c>
      <c r="G38" s="59">
        <v>90.83</v>
      </c>
      <c r="H38" s="59">
        <v>39.01</v>
      </c>
    </row>
    <row r="39" spans="2:8" x14ac:dyDescent="0.25">
      <c r="B39" s="30" t="s">
        <v>160</v>
      </c>
      <c r="C39" s="54">
        <v>0</v>
      </c>
      <c r="D39" s="54">
        <v>0</v>
      </c>
      <c r="E39" s="73">
        <v>0</v>
      </c>
      <c r="F39" s="59">
        <v>0</v>
      </c>
      <c r="G39" s="59">
        <v>0</v>
      </c>
      <c r="H39" s="59">
        <v>0</v>
      </c>
    </row>
    <row r="40" spans="2:8" x14ac:dyDescent="0.25">
      <c r="B40" s="30" t="s">
        <v>156</v>
      </c>
      <c r="C40" s="54">
        <v>1850.73</v>
      </c>
      <c r="D40" s="54">
        <v>0</v>
      </c>
      <c r="E40" s="73">
        <v>0</v>
      </c>
      <c r="F40" s="59">
        <v>9993.61</v>
      </c>
      <c r="G40" s="59">
        <v>0</v>
      </c>
      <c r="H40" s="59">
        <v>0</v>
      </c>
    </row>
    <row r="41" spans="2:8" x14ac:dyDescent="0.25">
      <c r="B41" s="30" t="s">
        <v>166</v>
      </c>
      <c r="C41" s="54">
        <v>0</v>
      </c>
      <c r="D41" s="54">
        <v>0</v>
      </c>
      <c r="E41" s="73">
        <v>0</v>
      </c>
      <c r="F41" s="59">
        <v>0</v>
      </c>
      <c r="G41" s="59">
        <v>0</v>
      </c>
      <c r="H41" s="59">
        <v>0</v>
      </c>
    </row>
    <row r="42" spans="2:8" x14ac:dyDescent="0.25">
      <c r="B42" s="30" t="s">
        <v>154</v>
      </c>
      <c r="C42" s="54">
        <v>16713.54</v>
      </c>
      <c r="D42" s="54">
        <v>0</v>
      </c>
      <c r="E42" s="73">
        <v>0</v>
      </c>
      <c r="F42" s="59">
        <v>0</v>
      </c>
      <c r="G42" s="59">
        <v>0</v>
      </c>
      <c r="H42" s="59">
        <v>0</v>
      </c>
    </row>
    <row r="43" spans="2:8" x14ac:dyDescent="0.25">
      <c r="B43" s="30" t="s">
        <v>155</v>
      </c>
      <c r="C43" s="54">
        <v>16713.54</v>
      </c>
      <c r="D43" s="54">
        <v>0</v>
      </c>
      <c r="E43" s="73">
        <v>0</v>
      </c>
      <c r="F43" s="59">
        <v>0</v>
      </c>
      <c r="G43" s="59">
        <v>0</v>
      </c>
      <c r="H43" s="59">
        <v>0</v>
      </c>
    </row>
    <row r="44" spans="2:8" x14ac:dyDescent="0.25">
      <c r="B44" s="30" t="s">
        <v>156</v>
      </c>
      <c r="C44" s="54">
        <v>0</v>
      </c>
      <c r="D44" s="54">
        <v>0</v>
      </c>
      <c r="E44" s="73">
        <v>0</v>
      </c>
      <c r="F44" s="59">
        <v>0</v>
      </c>
      <c r="G44" s="59">
        <v>0</v>
      </c>
      <c r="H44" s="59">
        <v>0</v>
      </c>
    </row>
    <row r="45" spans="2:8" x14ac:dyDescent="0.25">
      <c r="B45" s="30" t="s">
        <v>158</v>
      </c>
      <c r="C45" s="54">
        <v>0</v>
      </c>
      <c r="D45" s="54"/>
      <c r="E45" s="73">
        <v>0</v>
      </c>
      <c r="F45" s="59">
        <v>0</v>
      </c>
      <c r="G45" s="59">
        <v>0</v>
      </c>
      <c r="H45" s="59">
        <v>0</v>
      </c>
    </row>
    <row r="46" spans="2:8" x14ac:dyDescent="0.25">
      <c r="B46" s="6" t="s">
        <v>41</v>
      </c>
      <c r="C46" s="54">
        <f>SUM(C10+C15+C20+C25+C33+C37+C43)</f>
        <v>2270804.17</v>
      </c>
      <c r="D46" s="54">
        <f>SUM(D43+D37+D33+D29+D25+D20+D15+D10+D38+D21+D16)</f>
        <v>2621294.4</v>
      </c>
      <c r="E46" s="73">
        <v>0</v>
      </c>
      <c r="F46" s="59">
        <f>(F37+F33+F29+F20+F25+F15+F10)</f>
        <v>2592411.8599999994</v>
      </c>
      <c r="G46" s="59">
        <v>0</v>
      </c>
      <c r="H46" s="59">
        <v>0</v>
      </c>
    </row>
  </sheetData>
  <mergeCells count="1">
    <mergeCell ref="B2:H2"/>
  </mergeCells>
  <pageMargins left="0.23622047244094491" right="3.937007874015748E-2" top="0.15748031496062992" bottom="0.15748031496062992" header="0.19685039370078741" footer="0.11811023622047245"/>
  <pageSetup paperSize="9" scale="8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C35" sqref="C3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19" t="s">
        <v>52</v>
      </c>
      <c r="C2" s="119"/>
      <c r="D2" s="119"/>
      <c r="E2" s="119"/>
      <c r="F2" s="119"/>
      <c r="G2" s="119"/>
      <c r="H2" s="119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7</v>
      </c>
      <c r="C4" s="37" t="s">
        <v>77</v>
      </c>
      <c r="D4" s="37" t="s">
        <v>72</v>
      </c>
      <c r="E4" s="37" t="s">
        <v>73</v>
      </c>
      <c r="F4" s="37" t="s">
        <v>78</v>
      </c>
      <c r="G4" s="37" t="s">
        <v>21</v>
      </c>
      <c r="H4" s="37" t="s">
        <v>53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23</v>
      </c>
      <c r="H5" s="37" t="s">
        <v>24</v>
      </c>
    </row>
    <row r="6" spans="2:8" ht="15.75" customHeight="1" x14ac:dyDescent="0.25">
      <c r="B6" s="6" t="s">
        <v>41</v>
      </c>
      <c r="C6" s="4"/>
      <c r="D6" s="4"/>
      <c r="E6" s="4"/>
      <c r="F6" s="28"/>
      <c r="G6" s="28"/>
      <c r="H6" s="28"/>
    </row>
    <row r="7" spans="2:8" ht="15.75" customHeight="1" x14ac:dyDescent="0.25">
      <c r="B7" s="6" t="s">
        <v>8</v>
      </c>
      <c r="C7" s="4"/>
      <c r="D7" s="4"/>
      <c r="E7" s="4"/>
      <c r="F7" s="28"/>
      <c r="G7" s="28"/>
      <c r="H7" s="28"/>
    </row>
    <row r="8" spans="2:8" ht="25.5" x14ac:dyDescent="0.25">
      <c r="B8" s="13" t="s">
        <v>9</v>
      </c>
      <c r="C8" s="4"/>
      <c r="D8" s="4"/>
      <c r="E8" s="4"/>
      <c r="F8" s="28"/>
      <c r="G8" s="28"/>
      <c r="H8" s="28"/>
    </row>
    <row r="9" spans="2:8" x14ac:dyDescent="0.25">
      <c r="B9" s="33" t="s">
        <v>10</v>
      </c>
      <c r="C9" s="4"/>
      <c r="D9" s="4"/>
      <c r="E9" s="4"/>
      <c r="F9" s="28"/>
      <c r="G9" s="28"/>
      <c r="H9" s="28"/>
    </row>
    <row r="10" spans="2:8" x14ac:dyDescent="0.25">
      <c r="B10" s="12" t="s">
        <v>20</v>
      </c>
      <c r="C10" s="4"/>
      <c r="D10" s="4"/>
      <c r="E10" s="4"/>
      <c r="F10" s="28"/>
      <c r="G10" s="28"/>
      <c r="H10" s="28"/>
    </row>
    <row r="11" spans="2:8" x14ac:dyDescent="0.25">
      <c r="B11" s="6" t="s">
        <v>11</v>
      </c>
      <c r="C11" s="4"/>
      <c r="D11" s="4"/>
      <c r="E11" s="5"/>
      <c r="F11" s="28"/>
      <c r="G11" s="28"/>
      <c r="H11" s="28"/>
    </row>
    <row r="12" spans="2:8" ht="25.5" x14ac:dyDescent="0.25">
      <c r="B12" s="30" t="s">
        <v>12</v>
      </c>
      <c r="C12" s="4"/>
      <c r="D12" s="4"/>
      <c r="E12" s="5"/>
      <c r="F12" s="28"/>
      <c r="G12" s="28"/>
      <c r="H12" s="28"/>
    </row>
    <row r="13" spans="2:8" x14ac:dyDescent="0.25">
      <c r="B13" s="11" t="s">
        <v>20</v>
      </c>
      <c r="C13" s="4"/>
      <c r="D13" s="4"/>
      <c r="E13" s="5"/>
      <c r="F13" s="28"/>
      <c r="G13" s="28"/>
      <c r="H13" s="2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K8" sqref="K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8" customHeight="1" x14ac:dyDescent="0.25">
      <c r="B2" s="119" t="s">
        <v>68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15.75" customHeight="1" x14ac:dyDescent="0.25">
      <c r="B3" s="119" t="s">
        <v>44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2" ht="18" x14ac:dyDescent="0.25">
      <c r="B4" s="17"/>
      <c r="C4" s="17"/>
      <c r="D4" s="17"/>
      <c r="E4" s="17"/>
      <c r="F4" s="17"/>
      <c r="G4" s="17"/>
      <c r="H4" s="17"/>
      <c r="I4" s="17"/>
      <c r="J4" s="3"/>
      <c r="K4" s="3"/>
      <c r="L4" s="3"/>
    </row>
    <row r="5" spans="2:12" ht="25.5" customHeight="1" x14ac:dyDescent="0.25">
      <c r="B5" s="116" t="s">
        <v>7</v>
      </c>
      <c r="C5" s="117"/>
      <c r="D5" s="117"/>
      <c r="E5" s="117"/>
      <c r="F5" s="118"/>
      <c r="G5" s="39" t="s">
        <v>71</v>
      </c>
      <c r="H5" s="37" t="s">
        <v>72</v>
      </c>
      <c r="I5" s="39" t="s">
        <v>73</v>
      </c>
      <c r="J5" s="39" t="s">
        <v>74</v>
      </c>
      <c r="K5" s="39" t="s">
        <v>21</v>
      </c>
      <c r="L5" s="39" t="s">
        <v>53</v>
      </c>
    </row>
    <row r="6" spans="2:12" x14ac:dyDescent="0.25">
      <c r="B6" s="116">
        <v>1</v>
      </c>
      <c r="C6" s="117"/>
      <c r="D6" s="117"/>
      <c r="E6" s="117"/>
      <c r="F6" s="118"/>
      <c r="G6" s="39">
        <v>2</v>
      </c>
      <c r="H6" s="39">
        <v>3</v>
      </c>
      <c r="I6" s="39">
        <v>4</v>
      </c>
      <c r="J6" s="39">
        <v>5</v>
      </c>
      <c r="K6" s="39" t="s">
        <v>23</v>
      </c>
      <c r="L6" s="39" t="s">
        <v>24</v>
      </c>
    </row>
    <row r="7" spans="2:12" ht="25.5" x14ac:dyDescent="0.25">
      <c r="B7" s="6">
        <v>8</v>
      </c>
      <c r="C7" s="6"/>
      <c r="D7" s="6"/>
      <c r="E7" s="6"/>
      <c r="F7" s="6" t="s">
        <v>13</v>
      </c>
      <c r="G7" s="4"/>
      <c r="H7" s="4"/>
      <c r="I7" s="4"/>
      <c r="J7" s="28"/>
      <c r="K7" s="28"/>
      <c r="L7" s="28"/>
    </row>
    <row r="8" spans="2:12" x14ac:dyDescent="0.25">
      <c r="B8" s="6"/>
      <c r="C8" s="11">
        <v>84</v>
      </c>
      <c r="D8" s="11"/>
      <c r="E8" s="11"/>
      <c r="F8" s="11" t="s">
        <v>18</v>
      </c>
      <c r="G8" s="4"/>
      <c r="H8" s="4"/>
      <c r="I8" s="4"/>
      <c r="J8" s="28"/>
      <c r="K8" s="28"/>
      <c r="L8" s="28"/>
    </row>
    <row r="9" spans="2:12" ht="51" x14ac:dyDescent="0.25">
      <c r="B9" s="7"/>
      <c r="C9" s="7"/>
      <c r="D9" s="7">
        <v>841</v>
      </c>
      <c r="E9" s="7"/>
      <c r="F9" s="29" t="s">
        <v>45</v>
      </c>
      <c r="G9" s="4"/>
      <c r="H9" s="4"/>
      <c r="I9" s="4"/>
      <c r="J9" s="28"/>
      <c r="K9" s="28"/>
      <c r="L9" s="28"/>
    </row>
    <row r="10" spans="2:12" ht="25.5" x14ac:dyDescent="0.25">
      <c r="B10" s="7"/>
      <c r="C10" s="7"/>
      <c r="D10" s="7"/>
      <c r="E10" s="7">
        <v>8413</v>
      </c>
      <c r="F10" s="29" t="s">
        <v>46</v>
      </c>
      <c r="G10" s="4"/>
      <c r="H10" s="4"/>
      <c r="I10" s="4"/>
      <c r="J10" s="28"/>
      <c r="K10" s="28"/>
      <c r="L10" s="28"/>
    </row>
    <row r="11" spans="2:12" x14ac:dyDescent="0.25">
      <c r="B11" s="7"/>
      <c r="C11" s="7"/>
      <c r="D11" s="7"/>
      <c r="E11" s="8" t="s">
        <v>28</v>
      </c>
      <c r="F11" s="13"/>
      <c r="G11" s="4"/>
      <c r="H11" s="4"/>
      <c r="I11" s="4"/>
      <c r="J11" s="28"/>
      <c r="K11" s="28"/>
      <c r="L11" s="28"/>
    </row>
    <row r="12" spans="2:12" ht="25.5" x14ac:dyDescent="0.25">
      <c r="B12" s="9">
        <v>5</v>
      </c>
      <c r="C12" s="10"/>
      <c r="D12" s="10"/>
      <c r="E12" s="10"/>
      <c r="F12" s="21" t="s">
        <v>14</v>
      </c>
      <c r="G12" s="4"/>
      <c r="H12" s="4"/>
      <c r="I12" s="4"/>
      <c r="J12" s="28"/>
      <c r="K12" s="28"/>
      <c r="L12" s="28"/>
    </row>
    <row r="13" spans="2:12" ht="25.5" x14ac:dyDescent="0.25">
      <c r="B13" s="11"/>
      <c r="C13" s="11">
        <v>54</v>
      </c>
      <c r="D13" s="11"/>
      <c r="E13" s="11"/>
      <c r="F13" s="22" t="s">
        <v>19</v>
      </c>
      <c r="G13" s="4"/>
      <c r="H13" s="4"/>
      <c r="I13" s="5"/>
      <c r="J13" s="28"/>
      <c r="K13" s="28"/>
      <c r="L13" s="28"/>
    </row>
    <row r="14" spans="2:12" ht="63.75" x14ac:dyDescent="0.25">
      <c r="B14" s="11"/>
      <c r="C14" s="11"/>
      <c r="D14" s="11">
        <v>541</v>
      </c>
      <c r="E14" s="29"/>
      <c r="F14" s="29" t="s">
        <v>47</v>
      </c>
      <c r="G14" s="4"/>
      <c r="H14" s="4"/>
      <c r="I14" s="5"/>
      <c r="J14" s="28"/>
      <c r="K14" s="28"/>
      <c r="L14" s="28"/>
    </row>
    <row r="15" spans="2:12" ht="38.25" x14ac:dyDescent="0.25">
      <c r="B15" s="11"/>
      <c r="C15" s="11"/>
      <c r="D15" s="11"/>
      <c r="E15" s="29">
        <v>5413</v>
      </c>
      <c r="F15" s="29" t="s">
        <v>48</v>
      </c>
      <c r="G15" s="4"/>
      <c r="H15" s="4"/>
      <c r="I15" s="5"/>
      <c r="J15" s="28"/>
      <c r="K15" s="28"/>
      <c r="L15" s="28"/>
    </row>
    <row r="16" spans="2:12" x14ac:dyDescent="0.25">
      <c r="B16" s="12" t="s">
        <v>20</v>
      </c>
      <c r="C16" s="10"/>
      <c r="D16" s="10"/>
      <c r="E16" s="10"/>
      <c r="F16" s="21" t="s">
        <v>28</v>
      </c>
      <c r="G16" s="4"/>
      <c r="H16" s="4"/>
      <c r="I16" s="4"/>
      <c r="J16" s="28"/>
      <c r="K16" s="28"/>
      <c r="L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G9" sqref="G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19" t="s">
        <v>49</v>
      </c>
      <c r="C2" s="119"/>
      <c r="D2" s="119"/>
      <c r="E2" s="119"/>
      <c r="F2" s="119"/>
      <c r="G2" s="119"/>
      <c r="H2" s="119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7</v>
      </c>
      <c r="C4" s="37" t="s">
        <v>79</v>
      </c>
      <c r="D4" s="37" t="s">
        <v>72</v>
      </c>
      <c r="E4" s="37" t="s">
        <v>73</v>
      </c>
      <c r="F4" s="37" t="s">
        <v>74</v>
      </c>
      <c r="G4" s="37" t="s">
        <v>21</v>
      </c>
      <c r="H4" s="37" t="s">
        <v>53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23</v>
      </c>
      <c r="H5" s="37" t="s">
        <v>24</v>
      </c>
    </row>
    <row r="6" spans="2:8" x14ac:dyDescent="0.25">
      <c r="B6" s="6" t="s">
        <v>50</v>
      </c>
      <c r="C6" s="4"/>
      <c r="D6" s="4"/>
      <c r="E6" s="5"/>
      <c r="F6" s="28"/>
      <c r="G6" s="28"/>
      <c r="H6" s="28"/>
    </row>
    <row r="7" spans="2:8" x14ac:dyDescent="0.25">
      <c r="B7" s="6" t="s">
        <v>40</v>
      </c>
      <c r="C7" s="4"/>
      <c r="D7" s="4"/>
      <c r="E7" s="4"/>
      <c r="F7" s="28"/>
      <c r="G7" s="28"/>
      <c r="H7" s="28"/>
    </row>
    <row r="8" spans="2:8" x14ac:dyDescent="0.25">
      <c r="B8" s="32" t="s">
        <v>39</v>
      </c>
      <c r="C8" s="4"/>
      <c r="D8" s="4"/>
      <c r="E8" s="4"/>
      <c r="F8" s="28"/>
      <c r="G8" s="28"/>
      <c r="H8" s="28"/>
    </row>
    <row r="9" spans="2:8" x14ac:dyDescent="0.25">
      <c r="B9" s="31" t="s">
        <v>38</v>
      </c>
      <c r="C9" s="4"/>
      <c r="D9" s="4"/>
      <c r="E9" s="4"/>
      <c r="F9" s="28"/>
      <c r="G9" s="28"/>
      <c r="H9" s="28"/>
    </row>
    <row r="10" spans="2:8" x14ac:dyDescent="0.25">
      <c r="B10" s="31" t="s">
        <v>28</v>
      </c>
      <c r="C10" s="4"/>
      <c r="D10" s="4"/>
      <c r="E10" s="4"/>
      <c r="F10" s="28"/>
      <c r="G10" s="28"/>
      <c r="H10" s="28"/>
    </row>
    <row r="11" spans="2:8" x14ac:dyDescent="0.25">
      <c r="B11" s="6" t="s">
        <v>37</v>
      </c>
      <c r="C11" s="4"/>
      <c r="D11" s="4"/>
      <c r="E11" s="5"/>
      <c r="F11" s="28"/>
      <c r="G11" s="28"/>
      <c r="H11" s="28"/>
    </row>
    <row r="12" spans="2:8" x14ac:dyDescent="0.25">
      <c r="B12" s="30" t="s">
        <v>36</v>
      </c>
      <c r="C12" s="4"/>
      <c r="D12" s="4"/>
      <c r="E12" s="5"/>
      <c r="F12" s="28"/>
      <c r="G12" s="28"/>
      <c r="H12" s="28"/>
    </row>
    <row r="13" spans="2:8" x14ac:dyDescent="0.25">
      <c r="B13" s="6" t="s">
        <v>35</v>
      </c>
      <c r="C13" s="4"/>
      <c r="D13" s="4"/>
      <c r="E13" s="5"/>
      <c r="F13" s="28"/>
      <c r="G13" s="28"/>
      <c r="H13" s="28"/>
    </row>
    <row r="14" spans="2:8" x14ac:dyDescent="0.25">
      <c r="B14" s="30" t="s">
        <v>34</v>
      </c>
      <c r="C14" s="4"/>
      <c r="D14" s="4"/>
      <c r="E14" s="5"/>
      <c r="F14" s="28"/>
      <c r="G14" s="28"/>
      <c r="H14" s="28"/>
    </row>
    <row r="15" spans="2:8" x14ac:dyDescent="0.25">
      <c r="B15" s="11" t="s">
        <v>20</v>
      </c>
      <c r="C15" s="4"/>
      <c r="D15" s="4"/>
      <c r="E15" s="5"/>
      <c r="F15" s="28"/>
      <c r="G15" s="28"/>
      <c r="H15" s="28"/>
    </row>
    <row r="16" spans="2:8" x14ac:dyDescent="0.25">
      <c r="B16" s="30"/>
      <c r="C16" s="4"/>
      <c r="D16" s="4"/>
      <c r="E16" s="5"/>
      <c r="F16" s="28"/>
      <c r="G16" s="28"/>
      <c r="H16" s="28"/>
    </row>
    <row r="17" spans="2:8" ht="15.75" customHeight="1" x14ac:dyDescent="0.25">
      <c r="B17" s="6" t="s">
        <v>51</v>
      </c>
      <c r="C17" s="4"/>
      <c r="D17" s="4"/>
      <c r="E17" s="5"/>
      <c r="F17" s="28"/>
      <c r="G17" s="28"/>
      <c r="H17" s="28"/>
    </row>
    <row r="18" spans="2:8" ht="15.75" customHeight="1" x14ac:dyDescent="0.25">
      <c r="B18" s="6" t="s">
        <v>40</v>
      </c>
      <c r="C18" s="4"/>
      <c r="D18" s="4"/>
      <c r="E18" s="4"/>
      <c r="F18" s="28"/>
      <c r="G18" s="28"/>
      <c r="H18" s="28"/>
    </row>
    <row r="19" spans="2:8" x14ac:dyDescent="0.25">
      <c r="B19" s="32" t="s">
        <v>39</v>
      </c>
      <c r="C19" s="4"/>
      <c r="D19" s="4"/>
      <c r="E19" s="4"/>
      <c r="F19" s="28"/>
      <c r="G19" s="28"/>
      <c r="H19" s="28"/>
    </row>
    <row r="20" spans="2:8" x14ac:dyDescent="0.25">
      <c r="B20" s="31" t="s">
        <v>38</v>
      </c>
      <c r="C20" s="4"/>
      <c r="D20" s="4"/>
      <c r="E20" s="4"/>
      <c r="F20" s="28"/>
      <c r="G20" s="28"/>
      <c r="H20" s="28"/>
    </row>
    <row r="21" spans="2:8" x14ac:dyDescent="0.25">
      <c r="B21" s="31" t="s">
        <v>28</v>
      </c>
      <c r="C21" s="4"/>
      <c r="D21" s="4"/>
      <c r="E21" s="4"/>
      <c r="F21" s="28"/>
      <c r="G21" s="28"/>
      <c r="H21" s="28"/>
    </row>
    <row r="22" spans="2:8" x14ac:dyDescent="0.25">
      <c r="B22" s="6" t="s">
        <v>37</v>
      </c>
      <c r="C22" s="4"/>
      <c r="D22" s="4"/>
      <c r="E22" s="5"/>
      <c r="F22" s="28"/>
      <c r="G22" s="28"/>
      <c r="H22" s="28"/>
    </row>
    <row r="23" spans="2:8" x14ac:dyDescent="0.25">
      <c r="B23" s="30" t="s">
        <v>36</v>
      </c>
      <c r="C23" s="4"/>
      <c r="D23" s="4"/>
      <c r="E23" s="5"/>
      <c r="F23" s="28"/>
      <c r="G23" s="28"/>
      <c r="H23" s="28"/>
    </row>
    <row r="24" spans="2:8" x14ac:dyDescent="0.25">
      <c r="B24" s="6" t="s">
        <v>35</v>
      </c>
      <c r="C24" s="4"/>
      <c r="D24" s="4"/>
      <c r="E24" s="5"/>
      <c r="F24" s="28"/>
      <c r="G24" s="28"/>
      <c r="H24" s="28"/>
    </row>
    <row r="25" spans="2:8" x14ac:dyDescent="0.25">
      <c r="B25" s="30" t="s">
        <v>34</v>
      </c>
      <c r="C25" s="4"/>
      <c r="D25" s="4"/>
      <c r="E25" s="5"/>
      <c r="F25" s="28"/>
      <c r="G25" s="28"/>
      <c r="H25" s="28"/>
    </row>
    <row r="26" spans="2:8" x14ac:dyDescent="0.25">
      <c r="B26" s="11" t="s">
        <v>20</v>
      </c>
      <c r="C26" s="4"/>
      <c r="D26" s="4"/>
      <c r="E26" s="5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topLeftCell="B25" workbookViewId="0">
      <selection activeCell="F9" sqref="F9"/>
    </sheetView>
  </sheetViews>
  <sheetFormatPr defaultRowHeight="15" x14ac:dyDescent="0.25"/>
  <cols>
    <col min="2" max="2" width="10.28515625" customWidth="1"/>
    <col min="3" max="3" width="4.85546875" customWidth="1"/>
    <col min="4" max="4" width="1" customWidth="1"/>
    <col min="5" max="5" width="29.7109375" style="27" customWidth="1"/>
    <col min="6" max="6" width="19.42578125" customWidth="1"/>
    <col min="7" max="7" width="12.140625" customWidth="1"/>
    <col min="8" max="8" width="14" customWidth="1"/>
    <col min="9" max="9" width="11.28515625" customWidth="1"/>
  </cols>
  <sheetData>
    <row r="1" spans="2:9" ht="18" x14ac:dyDescent="0.25">
      <c r="B1" s="2"/>
      <c r="C1" s="2"/>
      <c r="D1" s="2"/>
      <c r="E1" s="84"/>
      <c r="F1" s="2"/>
      <c r="G1" s="2"/>
      <c r="H1" s="2"/>
      <c r="I1" s="3"/>
    </row>
    <row r="2" spans="2:9" ht="18" customHeight="1" x14ac:dyDescent="0.25">
      <c r="B2" s="119" t="s">
        <v>15</v>
      </c>
      <c r="C2" s="127"/>
      <c r="D2" s="127"/>
      <c r="E2" s="127"/>
      <c r="F2" s="127"/>
      <c r="G2" s="127"/>
      <c r="H2" s="127"/>
      <c r="I2" s="127"/>
    </row>
    <row r="3" spans="2:9" ht="18" x14ac:dyDescent="0.25">
      <c r="B3" s="2"/>
      <c r="C3" s="2"/>
      <c r="D3" s="2"/>
      <c r="E3" s="84"/>
      <c r="F3" s="2"/>
      <c r="G3" s="2"/>
      <c r="H3" s="2"/>
      <c r="I3" s="3"/>
    </row>
    <row r="4" spans="2:9" ht="15.75" x14ac:dyDescent="0.25">
      <c r="B4" s="128" t="s">
        <v>69</v>
      </c>
      <c r="C4" s="128"/>
      <c r="D4" s="128"/>
      <c r="E4" s="128"/>
      <c r="F4" s="128"/>
      <c r="G4" s="128"/>
      <c r="H4" s="128"/>
      <c r="I4" s="128"/>
    </row>
    <row r="5" spans="2:9" ht="18" x14ac:dyDescent="0.25">
      <c r="B5" s="17"/>
      <c r="C5" s="17"/>
      <c r="D5" s="17"/>
      <c r="E5" s="84"/>
      <c r="F5" s="17"/>
      <c r="G5" s="17"/>
      <c r="H5" s="17"/>
      <c r="I5" s="3"/>
    </row>
    <row r="6" spans="2:9" ht="25.5" x14ac:dyDescent="0.25">
      <c r="B6" s="116" t="s">
        <v>7</v>
      </c>
      <c r="C6" s="117"/>
      <c r="D6" s="117"/>
      <c r="E6" s="118"/>
      <c r="F6" s="37" t="s">
        <v>140</v>
      </c>
      <c r="G6" s="37" t="s">
        <v>177</v>
      </c>
      <c r="H6" s="37" t="s">
        <v>176</v>
      </c>
      <c r="I6" s="37" t="s">
        <v>53</v>
      </c>
    </row>
    <row r="7" spans="2:9" s="27" customFormat="1" ht="15.75" customHeight="1" x14ac:dyDescent="0.2">
      <c r="B7" s="129">
        <v>1</v>
      </c>
      <c r="C7" s="130"/>
      <c r="D7" s="130"/>
      <c r="E7" s="131"/>
      <c r="F7" s="38">
        <v>2</v>
      </c>
      <c r="G7" s="38">
        <v>3</v>
      </c>
      <c r="H7" s="38">
        <v>4</v>
      </c>
      <c r="I7" s="38" t="s">
        <v>218</v>
      </c>
    </row>
    <row r="8" spans="2:9" s="40" customFormat="1" ht="20.100000000000001" customHeight="1" x14ac:dyDescent="0.25">
      <c r="B8" s="120" t="s">
        <v>167</v>
      </c>
      <c r="C8" s="121"/>
      <c r="D8" s="122"/>
      <c r="E8" s="85" t="s">
        <v>168</v>
      </c>
      <c r="F8" s="80">
        <v>2621294.4</v>
      </c>
      <c r="G8" s="41">
        <v>0</v>
      </c>
      <c r="H8" s="81">
        <v>2592411.7799999998</v>
      </c>
      <c r="I8" s="81">
        <f>SUM(H8/F8*100)</f>
        <v>98.898154285913094</v>
      </c>
    </row>
    <row r="9" spans="2:9" s="40" customFormat="1" ht="20.100000000000001" customHeight="1" x14ac:dyDescent="0.25">
      <c r="B9" s="120">
        <v>1206</v>
      </c>
      <c r="C9" s="121"/>
      <c r="D9" s="122"/>
      <c r="E9" s="79" t="s">
        <v>169</v>
      </c>
      <c r="F9" s="80">
        <v>77838</v>
      </c>
      <c r="G9" s="41">
        <v>0</v>
      </c>
      <c r="H9" s="81">
        <v>77816.820000000007</v>
      </c>
      <c r="I9" s="81">
        <f t="shared" ref="I9:I44" si="0">SUM(H9/F9*100)</f>
        <v>99.972789640021603</v>
      </c>
    </row>
    <row r="10" spans="2:9" s="40" customFormat="1" ht="20.100000000000001" customHeight="1" x14ac:dyDescent="0.25">
      <c r="B10" s="123" t="s">
        <v>170</v>
      </c>
      <c r="C10" s="123"/>
      <c r="D10" s="123"/>
      <c r="E10" s="79" t="s">
        <v>171</v>
      </c>
      <c r="F10" s="80">
        <v>77838</v>
      </c>
      <c r="G10" s="41">
        <v>0</v>
      </c>
      <c r="H10" s="81">
        <v>77816.820000000007</v>
      </c>
      <c r="I10" s="81">
        <f t="shared" si="0"/>
        <v>99.972789640021603</v>
      </c>
    </row>
    <row r="11" spans="2:9" s="40" customFormat="1" ht="20.100000000000001" customHeight="1" x14ac:dyDescent="0.25">
      <c r="B11" s="124" t="s">
        <v>172</v>
      </c>
      <c r="C11" s="125"/>
      <c r="D11" s="126"/>
      <c r="E11" s="85" t="s">
        <v>174</v>
      </c>
      <c r="F11" s="80">
        <v>27754</v>
      </c>
      <c r="G11" s="41">
        <v>0</v>
      </c>
      <c r="H11" s="81">
        <v>27741.06</v>
      </c>
      <c r="I11" s="81">
        <f t="shared" si="0"/>
        <v>99.953376089932988</v>
      </c>
    </row>
    <row r="12" spans="2:9" s="40" customFormat="1" ht="20.100000000000001" customHeight="1" x14ac:dyDescent="0.25">
      <c r="B12" s="124" t="s">
        <v>173</v>
      </c>
      <c r="C12" s="125"/>
      <c r="D12" s="126"/>
      <c r="E12" s="85" t="s">
        <v>175</v>
      </c>
      <c r="F12" s="80">
        <v>50084</v>
      </c>
      <c r="G12" s="41">
        <v>0</v>
      </c>
      <c r="H12" s="81">
        <v>50075.76</v>
      </c>
      <c r="I12" s="81">
        <f t="shared" si="0"/>
        <v>99.983547639964868</v>
      </c>
    </row>
    <row r="13" spans="2:9" s="40" customFormat="1" ht="20.100000000000001" customHeight="1" x14ac:dyDescent="0.25">
      <c r="B13" s="120">
        <v>1207</v>
      </c>
      <c r="C13" s="121"/>
      <c r="D13" s="122"/>
      <c r="E13" s="79" t="s">
        <v>178</v>
      </c>
      <c r="F13" s="80">
        <v>2242715.4</v>
      </c>
      <c r="G13" s="41">
        <v>0</v>
      </c>
      <c r="H13" s="81">
        <v>2262352.9700000002</v>
      </c>
      <c r="I13" s="81">
        <f t="shared" si="0"/>
        <v>100.87561578254648</v>
      </c>
    </row>
    <row r="14" spans="2:9" s="40" customFormat="1" ht="20.100000000000001" customHeight="1" x14ac:dyDescent="0.25">
      <c r="B14" s="123" t="s">
        <v>179</v>
      </c>
      <c r="C14" s="123"/>
      <c r="D14" s="123"/>
      <c r="E14" s="79" t="s">
        <v>180</v>
      </c>
      <c r="F14" s="80">
        <v>2138977</v>
      </c>
      <c r="G14" s="41">
        <v>0</v>
      </c>
      <c r="H14" s="81">
        <v>2204022.2400000002</v>
      </c>
      <c r="I14" s="81">
        <f t="shared" si="0"/>
        <v>103.04095088446488</v>
      </c>
    </row>
    <row r="15" spans="2:9" s="40" customFormat="1" ht="20.100000000000001" customHeight="1" x14ac:dyDescent="0.25">
      <c r="B15" s="124" t="s">
        <v>172</v>
      </c>
      <c r="C15" s="125"/>
      <c r="D15" s="126"/>
      <c r="E15" s="79" t="s">
        <v>174</v>
      </c>
      <c r="F15" s="80">
        <v>24550</v>
      </c>
      <c r="G15" s="41">
        <v>0</v>
      </c>
      <c r="H15" s="81">
        <v>24550.3</v>
      </c>
      <c r="I15" s="81">
        <f t="shared" si="0"/>
        <v>100.00122199592667</v>
      </c>
    </row>
    <row r="16" spans="2:9" s="40" customFormat="1" ht="20.100000000000001" customHeight="1" x14ac:dyDescent="0.25">
      <c r="B16" s="124" t="s">
        <v>181</v>
      </c>
      <c r="C16" s="125"/>
      <c r="D16" s="126"/>
      <c r="E16" s="85" t="s">
        <v>182</v>
      </c>
      <c r="F16" s="80">
        <v>141300</v>
      </c>
      <c r="G16" s="41">
        <v>0</v>
      </c>
      <c r="H16" s="81">
        <v>141300</v>
      </c>
      <c r="I16" s="81">
        <f t="shared" si="0"/>
        <v>100</v>
      </c>
    </row>
    <row r="17" spans="2:9" s="40" customFormat="1" ht="20.100000000000001" customHeight="1" x14ac:dyDescent="0.25">
      <c r="B17" s="124" t="s">
        <v>183</v>
      </c>
      <c r="C17" s="125"/>
      <c r="D17" s="126"/>
      <c r="E17" s="85" t="s">
        <v>184</v>
      </c>
      <c r="F17" s="80">
        <v>2016500</v>
      </c>
      <c r="G17" s="41">
        <v>0</v>
      </c>
      <c r="H17" s="81">
        <v>2038171.94</v>
      </c>
      <c r="I17" s="81">
        <f t="shared" si="0"/>
        <v>101.07473047359285</v>
      </c>
    </row>
    <row r="18" spans="2:9" s="40" customFormat="1" ht="20.100000000000001" customHeight="1" x14ac:dyDescent="0.25">
      <c r="B18" s="132" t="s">
        <v>185</v>
      </c>
      <c r="C18" s="132"/>
      <c r="D18" s="132"/>
      <c r="E18" s="79" t="s">
        <v>186</v>
      </c>
      <c r="F18" s="80">
        <v>1627</v>
      </c>
      <c r="G18" s="41">
        <v>0</v>
      </c>
      <c r="H18" s="81">
        <v>0</v>
      </c>
      <c r="I18" s="81">
        <f t="shared" si="0"/>
        <v>0</v>
      </c>
    </row>
    <row r="19" spans="2:9" s="40" customFormat="1" ht="20.100000000000001" customHeight="1" x14ac:dyDescent="0.25">
      <c r="B19" s="133" t="s">
        <v>215</v>
      </c>
      <c r="C19" s="133"/>
      <c r="D19" s="133"/>
      <c r="E19" s="79" t="s">
        <v>188</v>
      </c>
      <c r="F19" s="80">
        <v>52367</v>
      </c>
      <c r="G19" s="41">
        <v>0</v>
      </c>
      <c r="H19" s="81">
        <v>52366.45</v>
      </c>
      <c r="I19" s="81">
        <f t="shared" si="0"/>
        <v>99.998949720243658</v>
      </c>
    </row>
    <row r="20" spans="2:9" ht="20.100000000000001" customHeight="1" x14ac:dyDescent="0.25">
      <c r="B20" s="76" t="s">
        <v>187</v>
      </c>
      <c r="C20" s="77"/>
      <c r="D20" s="78"/>
      <c r="E20" s="79" t="s">
        <v>188</v>
      </c>
      <c r="F20" s="80">
        <v>52367</v>
      </c>
      <c r="G20" s="41">
        <v>0</v>
      </c>
      <c r="H20" s="81">
        <v>52366.45</v>
      </c>
      <c r="I20" s="81">
        <f t="shared" si="0"/>
        <v>99.998949720243658</v>
      </c>
    </row>
    <row r="21" spans="2:9" ht="20.100000000000001" customHeight="1" x14ac:dyDescent="0.25">
      <c r="B21" s="82" t="s">
        <v>181</v>
      </c>
      <c r="C21" s="77"/>
      <c r="D21" s="78"/>
      <c r="E21" s="79" t="s">
        <v>182</v>
      </c>
      <c r="F21" s="80">
        <v>17367</v>
      </c>
      <c r="G21" s="41">
        <v>0</v>
      </c>
      <c r="H21" s="81">
        <v>17366.45</v>
      </c>
      <c r="I21" s="81">
        <f t="shared" si="0"/>
        <v>99.996833074221229</v>
      </c>
    </row>
    <row r="22" spans="2:9" ht="20.100000000000001" customHeight="1" x14ac:dyDescent="0.25">
      <c r="B22" s="82" t="s">
        <v>191</v>
      </c>
      <c r="C22" s="77"/>
      <c r="D22" s="78"/>
      <c r="E22" s="79" t="s">
        <v>192</v>
      </c>
      <c r="F22" s="80">
        <v>35000</v>
      </c>
      <c r="G22" s="41">
        <v>0</v>
      </c>
      <c r="H22" s="81">
        <v>35000</v>
      </c>
      <c r="I22" s="81">
        <f t="shared" si="0"/>
        <v>100</v>
      </c>
    </row>
    <row r="23" spans="2:9" ht="20.100000000000001" customHeight="1" x14ac:dyDescent="0.25">
      <c r="B23" s="83" t="s">
        <v>189</v>
      </c>
      <c r="C23" s="77"/>
      <c r="D23" s="78"/>
      <c r="E23" s="79" t="s">
        <v>190</v>
      </c>
      <c r="F23" s="80">
        <v>6371.4</v>
      </c>
      <c r="G23" s="41">
        <v>0</v>
      </c>
      <c r="H23" s="81">
        <v>5964.28</v>
      </c>
      <c r="I23" s="81">
        <f t="shared" si="0"/>
        <v>93.610195561415082</v>
      </c>
    </row>
    <row r="24" spans="2:9" ht="20.100000000000001" customHeight="1" x14ac:dyDescent="0.25">
      <c r="B24" s="82" t="s">
        <v>172</v>
      </c>
      <c r="C24" s="77"/>
      <c r="D24" s="78"/>
      <c r="E24" s="79" t="s">
        <v>174</v>
      </c>
      <c r="F24" s="80">
        <v>2.4</v>
      </c>
      <c r="G24" s="41">
        <v>0</v>
      </c>
      <c r="H24" s="81">
        <v>2.4</v>
      </c>
      <c r="I24" s="81">
        <f t="shared" si="0"/>
        <v>100</v>
      </c>
    </row>
    <row r="25" spans="2:9" ht="20.100000000000001" customHeight="1" x14ac:dyDescent="0.25">
      <c r="B25" s="82" t="s">
        <v>191</v>
      </c>
      <c r="C25" s="77"/>
      <c r="D25" s="78"/>
      <c r="E25" s="79" t="s">
        <v>192</v>
      </c>
      <c r="F25" s="80">
        <v>1338</v>
      </c>
      <c r="G25" s="41">
        <v>0</v>
      </c>
      <c r="H25" s="81">
        <v>933.76</v>
      </c>
      <c r="I25" s="81">
        <f t="shared" si="0"/>
        <v>69.787742899850528</v>
      </c>
    </row>
    <row r="26" spans="2:9" ht="20.100000000000001" customHeight="1" x14ac:dyDescent="0.25">
      <c r="B26" s="82" t="s">
        <v>173</v>
      </c>
      <c r="C26" s="77"/>
      <c r="D26" s="78"/>
      <c r="E26" s="79" t="s">
        <v>175</v>
      </c>
      <c r="F26" s="80">
        <v>5031</v>
      </c>
      <c r="G26" s="41">
        <v>0</v>
      </c>
      <c r="H26" s="81">
        <v>5028.12</v>
      </c>
      <c r="I26" s="81">
        <f t="shared" si="0"/>
        <v>99.942754919499095</v>
      </c>
    </row>
    <row r="27" spans="2:9" ht="20.100000000000001" customHeight="1" x14ac:dyDescent="0.25">
      <c r="B27" s="82" t="s">
        <v>193</v>
      </c>
      <c r="C27" s="77"/>
      <c r="D27" s="78"/>
      <c r="E27" s="79" t="s">
        <v>194</v>
      </c>
      <c r="F27" s="80">
        <v>55156</v>
      </c>
      <c r="G27" s="41">
        <v>0</v>
      </c>
      <c r="H27" s="81">
        <v>55155.94</v>
      </c>
      <c r="I27" s="81">
        <f t="shared" si="0"/>
        <v>99.999891217637256</v>
      </c>
    </row>
    <row r="28" spans="2:9" ht="20.100000000000001" customHeight="1" x14ac:dyDescent="0.25">
      <c r="B28" s="82" t="s">
        <v>172</v>
      </c>
      <c r="C28" s="77"/>
      <c r="D28" s="78"/>
      <c r="E28" s="79" t="s">
        <v>174</v>
      </c>
      <c r="F28" s="80">
        <v>55156</v>
      </c>
      <c r="G28" s="41">
        <v>0</v>
      </c>
      <c r="H28" s="81">
        <v>55155.94</v>
      </c>
      <c r="I28" s="81">
        <f t="shared" si="0"/>
        <v>99.999891217637256</v>
      </c>
    </row>
    <row r="29" spans="2:9" ht="20.100000000000001" customHeight="1" x14ac:dyDescent="0.25">
      <c r="B29" s="82" t="s">
        <v>195</v>
      </c>
      <c r="C29" s="77"/>
      <c r="D29" s="78"/>
      <c r="E29" s="79" t="s">
        <v>196</v>
      </c>
      <c r="F29" s="80">
        <v>1400</v>
      </c>
      <c r="G29" s="41">
        <v>0</v>
      </c>
      <c r="H29" s="81">
        <v>1399.6</v>
      </c>
      <c r="I29" s="81">
        <f t="shared" si="0"/>
        <v>99.971428571428561</v>
      </c>
    </row>
    <row r="30" spans="2:9" ht="20.100000000000001" customHeight="1" x14ac:dyDescent="0.25">
      <c r="B30" s="82" t="s">
        <v>172</v>
      </c>
      <c r="C30" s="77"/>
      <c r="D30" s="78"/>
      <c r="E30" s="79" t="s">
        <v>174</v>
      </c>
      <c r="F30" s="80">
        <v>1400</v>
      </c>
      <c r="G30" s="41">
        <v>0</v>
      </c>
      <c r="H30" s="81">
        <v>1399.6</v>
      </c>
      <c r="I30" s="81">
        <f t="shared" si="0"/>
        <v>99.971428571428561</v>
      </c>
    </row>
    <row r="31" spans="2:9" ht="20.100000000000001" customHeight="1" x14ac:dyDescent="0.25">
      <c r="B31" s="82" t="s">
        <v>197</v>
      </c>
      <c r="C31" s="77"/>
      <c r="D31" s="78"/>
      <c r="E31" s="79" t="s">
        <v>198</v>
      </c>
      <c r="F31" s="80">
        <v>39466</v>
      </c>
      <c r="G31" s="41">
        <v>0</v>
      </c>
      <c r="H31" s="81">
        <v>0</v>
      </c>
      <c r="I31" s="81">
        <f t="shared" si="0"/>
        <v>0</v>
      </c>
    </row>
    <row r="32" spans="2:9" ht="20.100000000000001" customHeight="1" x14ac:dyDescent="0.25">
      <c r="B32" s="82" t="s">
        <v>183</v>
      </c>
      <c r="C32" s="77"/>
      <c r="D32" s="78"/>
      <c r="E32" s="79" t="s">
        <v>184</v>
      </c>
      <c r="F32" s="80">
        <v>39466</v>
      </c>
      <c r="G32" s="41">
        <v>0</v>
      </c>
      <c r="H32" s="81">
        <v>0</v>
      </c>
      <c r="I32" s="81">
        <f t="shared" si="0"/>
        <v>0</v>
      </c>
    </row>
    <row r="33" spans="2:9" ht="20.100000000000001" customHeight="1" x14ac:dyDescent="0.25">
      <c r="B33" s="82" t="s">
        <v>199</v>
      </c>
      <c r="C33" s="77"/>
      <c r="D33" s="78"/>
      <c r="E33" s="79" t="s">
        <v>200</v>
      </c>
      <c r="F33" s="80">
        <v>4856</v>
      </c>
      <c r="G33" s="41">
        <v>0</v>
      </c>
      <c r="H33" s="81">
        <v>3148.73</v>
      </c>
      <c r="I33" s="81">
        <f t="shared" si="0"/>
        <v>64.842051070840199</v>
      </c>
    </row>
    <row r="34" spans="2:9" ht="20.100000000000001" customHeight="1" x14ac:dyDescent="0.25">
      <c r="B34" s="82" t="s">
        <v>183</v>
      </c>
      <c r="C34" s="77"/>
      <c r="D34" s="78"/>
      <c r="E34" s="79" t="s">
        <v>184</v>
      </c>
      <c r="F34" s="80">
        <v>4856</v>
      </c>
      <c r="G34" s="41">
        <v>0</v>
      </c>
      <c r="H34" s="81">
        <v>3148.73</v>
      </c>
      <c r="I34" s="81">
        <f t="shared" si="0"/>
        <v>64.842051070840199</v>
      </c>
    </row>
    <row r="35" spans="2:9" ht="20.100000000000001" customHeight="1" x14ac:dyDescent="0.25">
      <c r="B35" s="82" t="s">
        <v>201</v>
      </c>
      <c r="C35" s="77"/>
      <c r="D35" s="78"/>
      <c r="E35" s="79" t="s">
        <v>202</v>
      </c>
      <c r="F35" s="80">
        <v>18077</v>
      </c>
      <c r="G35" s="41">
        <v>0</v>
      </c>
      <c r="H35" s="81">
        <v>1295.6199999999999</v>
      </c>
      <c r="I35" s="81">
        <f t="shared" si="0"/>
        <v>7.1672290756209538</v>
      </c>
    </row>
    <row r="36" spans="2:9" ht="20.100000000000001" customHeight="1" x14ac:dyDescent="0.25">
      <c r="B36" s="82" t="s">
        <v>203</v>
      </c>
      <c r="C36" s="77"/>
      <c r="D36" s="78"/>
      <c r="E36" s="79" t="s">
        <v>204</v>
      </c>
      <c r="F36" s="80">
        <v>13300</v>
      </c>
      <c r="G36" s="41">
        <v>0</v>
      </c>
      <c r="H36" s="81">
        <v>922.22</v>
      </c>
      <c r="I36" s="81">
        <f t="shared" si="0"/>
        <v>6.933984962406015</v>
      </c>
    </row>
    <row r="37" spans="2:9" ht="20.100000000000001" customHeight="1" x14ac:dyDescent="0.25">
      <c r="B37" s="82" t="s">
        <v>216</v>
      </c>
      <c r="C37" s="77"/>
      <c r="D37" s="78"/>
      <c r="E37" s="79" t="s">
        <v>217</v>
      </c>
      <c r="F37" s="80">
        <v>4777</v>
      </c>
      <c r="G37" s="41"/>
      <c r="H37" s="81">
        <v>373.4</v>
      </c>
      <c r="I37" s="81">
        <f t="shared" si="0"/>
        <v>7.8166213104458855</v>
      </c>
    </row>
    <row r="38" spans="2:9" ht="20.100000000000001" customHeight="1" x14ac:dyDescent="0.25">
      <c r="B38" s="82" t="s">
        <v>205</v>
      </c>
      <c r="C38" s="77"/>
      <c r="D38" s="78"/>
      <c r="E38" s="79" t="s">
        <v>206</v>
      </c>
      <c r="F38" s="80">
        <v>9882</v>
      </c>
      <c r="G38" s="41">
        <v>0</v>
      </c>
      <c r="H38" s="81">
        <v>9303.44</v>
      </c>
      <c r="I38" s="81">
        <f t="shared" si="0"/>
        <v>94.145314713620735</v>
      </c>
    </row>
    <row r="39" spans="2:9" ht="20.100000000000001" customHeight="1" x14ac:dyDescent="0.25">
      <c r="B39" s="82" t="s">
        <v>207</v>
      </c>
      <c r="C39" s="77"/>
      <c r="D39" s="78"/>
      <c r="E39" s="79" t="s">
        <v>208</v>
      </c>
      <c r="F39" s="80">
        <v>8498</v>
      </c>
      <c r="G39" s="41">
        <v>0</v>
      </c>
      <c r="H39" s="81">
        <v>8554.44</v>
      </c>
      <c r="I39" s="81">
        <f t="shared" si="0"/>
        <v>100.66415627206402</v>
      </c>
    </row>
    <row r="40" spans="2:9" ht="20.100000000000001" customHeight="1" x14ac:dyDescent="0.25">
      <c r="B40" s="82" t="s">
        <v>209</v>
      </c>
      <c r="C40" s="77"/>
      <c r="D40" s="78"/>
      <c r="E40" s="79" t="s">
        <v>210</v>
      </c>
      <c r="F40" s="80">
        <v>1327</v>
      </c>
      <c r="G40" s="41">
        <v>0</v>
      </c>
      <c r="H40" s="81">
        <v>749</v>
      </c>
      <c r="I40" s="81">
        <f t="shared" si="0"/>
        <v>56.443104747550862</v>
      </c>
    </row>
    <row r="41" spans="2:9" ht="20.100000000000001" customHeight="1" x14ac:dyDescent="0.25">
      <c r="B41" s="82" t="s">
        <v>211</v>
      </c>
      <c r="C41" s="77"/>
      <c r="D41" s="78"/>
      <c r="E41" s="79" t="s">
        <v>212</v>
      </c>
      <c r="F41" s="80">
        <v>170000</v>
      </c>
      <c r="G41" s="41">
        <v>0</v>
      </c>
      <c r="H41" s="81">
        <v>81275.16</v>
      </c>
      <c r="I41" s="81">
        <f t="shared" si="0"/>
        <v>47.808917647058827</v>
      </c>
    </row>
    <row r="42" spans="2:9" ht="20.100000000000001" customHeight="1" x14ac:dyDescent="0.25">
      <c r="B42" s="82" t="s">
        <v>183</v>
      </c>
      <c r="C42" s="77"/>
      <c r="D42" s="78"/>
      <c r="E42" s="79" t="s">
        <v>184</v>
      </c>
      <c r="F42" s="80">
        <v>170000</v>
      </c>
      <c r="G42" s="41">
        <v>0</v>
      </c>
      <c r="H42" s="81">
        <v>81275.16</v>
      </c>
      <c r="I42" s="81">
        <f t="shared" si="0"/>
        <v>47.808917647058827</v>
      </c>
    </row>
    <row r="43" spans="2:9" ht="20.100000000000001" customHeight="1" x14ac:dyDescent="0.25">
      <c r="B43" s="82" t="s">
        <v>213</v>
      </c>
      <c r="C43" s="77"/>
      <c r="D43" s="78"/>
      <c r="E43" s="79" t="s">
        <v>214</v>
      </c>
      <c r="F43" s="80">
        <v>1904</v>
      </c>
      <c r="G43" s="41">
        <v>0</v>
      </c>
      <c r="H43" s="81">
        <v>1904.42</v>
      </c>
      <c r="I43" s="81">
        <f t="shared" si="0"/>
        <v>100.02205882352942</v>
      </c>
    </row>
    <row r="44" spans="2:9" ht="20.100000000000001" customHeight="1" x14ac:dyDescent="0.25">
      <c r="B44" s="82" t="s">
        <v>183</v>
      </c>
      <c r="C44" s="77"/>
      <c r="D44" s="78"/>
      <c r="E44" s="79" t="s">
        <v>184</v>
      </c>
      <c r="F44" s="80">
        <v>1904</v>
      </c>
      <c r="G44" s="41">
        <v>0</v>
      </c>
      <c r="H44" s="81">
        <v>1904.42</v>
      </c>
      <c r="I44" s="81">
        <f t="shared" si="0"/>
        <v>100.02205882352942</v>
      </c>
    </row>
  </sheetData>
  <mergeCells count="16">
    <mergeCell ref="B16:D16"/>
    <mergeCell ref="B17:D17"/>
    <mergeCell ref="B18:D18"/>
    <mergeCell ref="B19:D19"/>
    <mergeCell ref="B15:D15"/>
    <mergeCell ref="B9:D9"/>
    <mergeCell ref="B10:D10"/>
    <mergeCell ref="B12:D12"/>
    <mergeCell ref="B14:D14"/>
    <mergeCell ref="B2:I2"/>
    <mergeCell ref="B11:D11"/>
    <mergeCell ref="B13:D13"/>
    <mergeCell ref="B4:I4"/>
    <mergeCell ref="B6:E6"/>
    <mergeCell ref="B7:E7"/>
    <mergeCell ref="B8:D8"/>
  </mergeCells>
  <pageMargins left="3.937007874015748E-2" right="3.937007874015748E-2" top="0.55118110236220474" bottom="0.55118110236220474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Zdenko</cp:lastModifiedBy>
  <cp:lastPrinted>2024-03-27T08:11:14Z</cp:lastPrinted>
  <dcterms:created xsi:type="dcterms:W3CDTF">2022-08-12T12:51:27Z</dcterms:created>
  <dcterms:modified xsi:type="dcterms:W3CDTF">2024-03-27T10:36:42Z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